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ylda\DAT PERS\WGame\LLBanners\"/>
    </mc:Choice>
  </mc:AlternateContent>
  <bookViews>
    <workbookView xWindow="120" yWindow="30" windowWidth="24915" windowHeight="12840" activeTab="2"/>
  </bookViews>
  <sheets>
    <sheet name="Allied Full" sheetId="4" r:id="rId1"/>
    <sheet name="French Full" sheetId="6" r:id="rId2"/>
    <sheet name="Withdrawal" sheetId="10" r:id="rId3"/>
    <sheet name="Campaign General List" sheetId="11" r:id="rId4"/>
    <sheet name="Force List" sheetId="14" r:id="rId5"/>
    <sheet name="Turn sheet" sheetId="13" r:id="rId6"/>
    <sheet name="SP % Calculator" sheetId="15" r:id="rId7"/>
    <sheet name="MaxMin Cav %" sheetId="16" r:id="rId8"/>
    <sheet name="Markers 1" sheetId="9" r:id="rId9"/>
    <sheet name="Markers 2" sheetId="7" r:id="rId10"/>
    <sheet name="Markers 3" sheetId="12" r:id="rId11"/>
    <sheet name="Fire Markers" sheetId="8" r:id="rId12"/>
  </sheets>
  <calcPr calcId="152511"/>
</workbook>
</file>

<file path=xl/calcChain.xml><?xml version="1.0" encoding="utf-8"?>
<calcChain xmlns="http://schemas.openxmlformats.org/spreadsheetml/2006/main">
  <c r="K11" i="6" l="1"/>
  <c r="D21" i="4"/>
  <c r="S14" i="10" l="1"/>
  <c r="M14" i="10"/>
  <c r="G14" i="10"/>
  <c r="V14" i="10" l="1"/>
  <c r="N16" i="10" s="1"/>
  <c r="O1" i="10"/>
  <c r="D36" i="10"/>
  <c r="E36" i="10"/>
  <c r="F36" i="10"/>
  <c r="G36" i="10" s="1"/>
  <c r="H36" i="10" s="1"/>
  <c r="I36" i="10" s="1"/>
  <c r="J36" i="10" s="1"/>
  <c r="K36" i="10" s="1"/>
  <c r="L36" i="10" s="1"/>
  <c r="M36" i="10" s="1"/>
  <c r="N36" i="10" s="1"/>
  <c r="O36" i="10" s="1"/>
  <c r="P36" i="10" s="1"/>
  <c r="Q36" i="10" s="1"/>
  <c r="R36" i="10" s="1"/>
  <c r="S36" i="10" s="1"/>
  <c r="T36" i="10" s="1"/>
  <c r="U36" i="10" s="1"/>
  <c r="V36" i="10" s="1"/>
  <c r="W36" i="10" s="1"/>
  <c r="X36" i="10" s="1"/>
  <c r="Y36" i="10" s="1"/>
  <c r="Z36" i="10" s="1"/>
  <c r="D37" i="10" s="1"/>
  <c r="E37" i="10" s="1"/>
  <c r="F37" i="10" s="1"/>
  <c r="G37" i="10" s="1"/>
  <c r="H37" i="10" s="1"/>
  <c r="I37" i="10" s="1"/>
  <c r="J37" i="10" s="1"/>
  <c r="K37" i="10" s="1"/>
  <c r="L37" i="10" s="1"/>
  <c r="M37" i="10" s="1"/>
  <c r="N37" i="10" s="1"/>
  <c r="O37" i="10" s="1"/>
  <c r="P37" i="10" s="1"/>
  <c r="Q37" i="10" s="1"/>
  <c r="R37" i="10" s="1"/>
  <c r="S37" i="10" s="1"/>
  <c r="T37" i="10" s="1"/>
  <c r="U37" i="10" s="1"/>
  <c r="V37" i="10" s="1"/>
  <c r="W37" i="10" s="1"/>
  <c r="X37" i="10" s="1"/>
  <c r="Y37" i="10" s="1"/>
  <c r="Z37" i="10" s="1"/>
  <c r="E19" i="10"/>
  <c r="Z16" i="10" l="1"/>
  <c r="T16" i="10"/>
  <c r="H16" i="10"/>
  <c r="K9" i="6"/>
  <c r="E18" i="6"/>
  <c r="G24" i="6"/>
  <c r="H64" i="16"/>
  <c r="G64" i="16"/>
  <c r="F64" i="16"/>
  <c r="E64" i="16"/>
  <c r="D64" i="16"/>
  <c r="C64" i="16"/>
  <c r="H63" i="16"/>
  <c r="G63" i="16"/>
  <c r="F63" i="16"/>
  <c r="E63" i="16"/>
  <c r="D63" i="16"/>
  <c r="C63" i="16"/>
  <c r="H62" i="16"/>
  <c r="G62" i="16"/>
  <c r="F62" i="16"/>
  <c r="E62" i="16"/>
  <c r="D62" i="16"/>
  <c r="C62" i="16"/>
  <c r="H61" i="16"/>
  <c r="G61" i="16"/>
  <c r="F61" i="16"/>
  <c r="E61" i="16"/>
  <c r="D61" i="16"/>
  <c r="C61" i="16"/>
  <c r="H60" i="16"/>
  <c r="G60" i="16"/>
  <c r="F60" i="16"/>
  <c r="E60" i="16"/>
  <c r="D60" i="16"/>
  <c r="C60" i="16"/>
  <c r="H59" i="16"/>
  <c r="G59" i="16"/>
  <c r="F59" i="16"/>
  <c r="E59" i="16"/>
  <c r="D59" i="16"/>
  <c r="C59" i="16"/>
  <c r="H58" i="16"/>
  <c r="G58" i="16"/>
  <c r="F58" i="16"/>
  <c r="E58" i="16"/>
  <c r="D58" i="16"/>
  <c r="C58" i="16"/>
  <c r="H57" i="16"/>
  <c r="G57" i="16"/>
  <c r="F57" i="16"/>
  <c r="E57" i="16"/>
  <c r="D57" i="16"/>
  <c r="C57" i="16"/>
  <c r="H56" i="16"/>
  <c r="G56" i="16"/>
  <c r="F56" i="16"/>
  <c r="E56" i="16"/>
  <c r="D56" i="16"/>
  <c r="C56" i="16"/>
  <c r="H55" i="16"/>
  <c r="G55" i="16"/>
  <c r="F55" i="16"/>
  <c r="E55" i="16"/>
  <c r="D55" i="16"/>
  <c r="C55" i="16"/>
  <c r="H54" i="16"/>
  <c r="G54" i="16"/>
  <c r="F54" i="16"/>
  <c r="E54" i="16"/>
  <c r="D54" i="16"/>
  <c r="C54" i="16"/>
  <c r="H53" i="16"/>
  <c r="G53" i="16"/>
  <c r="F53" i="16"/>
  <c r="E53" i="16"/>
  <c r="D53" i="16"/>
  <c r="C53" i="16"/>
  <c r="H52" i="16"/>
  <c r="G52" i="16"/>
  <c r="F52" i="16"/>
  <c r="E52" i="16"/>
  <c r="D52" i="16"/>
  <c r="C52" i="16"/>
  <c r="H51" i="16"/>
  <c r="G51" i="16"/>
  <c r="F51" i="16"/>
  <c r="E51" i="16"/>
  <c r="D51" i="16"/>
  <c r="C51" i="16"/>
  <c r="H50" i="16"/>
  <c r="G50" i="16"/>
  <c r="F50" i="16"/>
  <c r="E50" i="16"/>
  <c r="D50" i="16"/>
  <c r="C50" i="16"/>
  <c r="H49" i="16"/>
  <c r="G49" i="16"/>
  <c r="F49" i="16"/>
  <c r="E49" i="16"/>
  <c r="D49" i="16"/>
  <c r="C49" i="16"/>
  <c r="H48" i="16"/>
  <c r="G48" i="16"/>
  <c r="F48" i="16"/>
  <c r="E48" i="16"/>
  <c r="D48" i="16"/>
  <c r="C48" i="16"/>
  <c r="H47" i="16"/>
  <c r="G47" i="16"/>
  <c r="F47" i="16"/>
  <c r="E47" i="16"/>
  <c r="D47" i="16"/>
  <c r="C47" i="16"/>
  <c r="H46" i="16"/>
  <c r="G46" i="16"/>
  <c r="F46" i="16"/>
  <c r="E46" i="16"/>
  <c r="D46" i="16"/>
  <c r="C46" i="16"/>
  <c r="H45" i="16"/>
  <c r="G45" i="16"/>
  <c r="F45" i="16"/>
  <c r="E45" i="16"/>
  <c r="D45" i="16"/>
  <c r="C45" i="16"/>
  <c r="H44" i="16"/>
  <c r="G44" i="16"/>
  <c r="F44" i="16"/>
  <c r="E44" i="16"/>
  <c r="D44" i="16"/>
  <c r="C44" i="16"/>
  <c r="H43" i="16"/>
  <c r="G43" i="16"/>
  <c r="F43" i="16"/>
  <c r="E43" i="16"/>
  <c r="D43" i="16"/>
  <c r="C43" i="16"/>
  <c r="H42" i="16"/>
  <c r="G42" i="16"/>
  <c r="F42" i="16"/>
  <c r="E42" i="16"/>
  <c r="D42" i="16"/>
  <c r="C42" i="16"/>
  <c r="H41" i="16"/>
  <c r="G41" i="16"/>
  <c r="F41" i="16"/>
  <c r="E41" i="16"/>
  <c r="D41" i="16"/>
  <c r="C41" i="16"/>
  <c r="H40" i="16"/>
  <c r="G40" i="16"/>
  <c r="F40" i="16"/>
  <c r="E40" i="16"/>
  <c r="D40" i="16"/>
  <c r="C40" i="16"/>
  <c r="H39" i="16"/>
  <c r="G39" i="16"/>
  <c r="F39" i="16"/>
  <c r="E39" i="16"/>
  <c r="D39" i="16"/>
  <c r="C39" i="16"/>
  <c r="H38" i="16"/>
  <c r="G38" i="16"/>
  <c r="F38" i="16"/>
  <c r="E38" i="16"/>
  <c r="D38" i="16"/>
  <c r="C38" i="16"/>
  <c r="H37" i="16"/>
  <c r="G37" i="16"/>
  <c r="F37" i="16"/>
  <c r="E37" i="16"/>
  <c r="D37" i="16"/>
  <c r="C37" i="16"/>
  <c r="H36" i="16"/>
  <c r="G36" i="16"/>
  <c r="F36" i="16"/>
  <c r="E36" i="16"/>
  <c r="D36" i="16"/>
  <c r="C36" i="16"/>
  <c r="H35" i="16"/>
  <c r="G35" i="16"/>
  <c r="F35" i="16"/>
  <c r="E35" i="16"/>
  <c r="D35" i="16"/>
  <c r="C35" i="16"/>
  <c r="H34" i="16"/>
  <c r="G34" i="16"/>
  <c r="F34" i="16"/>
  <c r="E34" i="16"/>
  <c r="D34" i="16"/>
  <c r="C34" i="16"/>
  <c r="H33" i="16"/>
  <c r="G33" i="16"/>
  <c r="F33" i="16"/>
  <c r="E33" i="16"/>
  <c r="D33" i="16"/>
  <c r="C33" i="16"/>
  <c r="H32" i="16"/>
  <c r="G32" i="16"/>
  <c r="F32" i="16"/>
  <c r="E32" i="16"/>
  <c r="D32" i="16"/>
  <c r="C32" i="16"/>
  <c r="H31" i="16"/>
  <c r="G31" i="16"/>
  <c r="F31" i="16"/>
  <c r="E31" i="16"/>
  <c r="D31" i="16"/>
  <c r="C31" i="16"/>
  <c r="H30" i="16"/>
  <c r="G30" i="16"/>
  <c r="F30" i="16"/>
  <c r="E30" i="16"/>
  <c r="D30" i="16"/>
  <c r="C30" i="16"/>
  <c r="H29" i="16"/>
  <c r="G29" i="16"/>
  <c r="F29" i="16"/>
  <c r="E29" i="16"/>
  <c r="D29" i="16"/>
  <c r="C29" i="16"/>
  <c r="H28" i="16"/>
  <c r="G28" i="16"/>
  <c r="F28" i="16"/>
  <c r="E28" i="16"/>
  <c r="D28" i="16"/>
  <c r="C28" i="16"/>
  <c r="H27" i="16"/>
  <c r="G27" i="16"/>
  <c r="F27" i="16"/>
  <c r="E27" i="16"/>
  <c r="D27" i="16"/>
  <c r="C27" i="16"/>
  <c r="H26" i="16"/>
  <c r="G26" i="16"/>
  <c r="F26" i="16"/>
  <c r="E26" i="16"/>
  <c r="D26" i="16"/>
  <c r="C26" i="16"/>
  <c r="H25" i="16"/>
  <c r="G25" i="16"/>
  <c r="F25" i="16"/>
  <c r="E25" i="16"/>
  <c r="D25" i="16"/>
  <c r="C25" i="16"/>
  <c r="H24" i="16"/>
  <c r="G24" i="16"/>
  <c r="F24" i="16"/>
  <c r="E24" i="16"/>
  <c r="D24" i="16"/>
  <c r="C24" i="16"/>
  <c r="H23" i="16"/>
  <c r="G23" i="16"/>
  <c r="F23" i="16"/>
  <c r="E23" i="16"/>
  <c r="D23" i="16"/>
  <c r="C23" i="16"/>
  <c r="H22" i="16"/>
  <c r="G22" i="16"/>
  <c r="F22" i="16"/>
  <c r="E22" i="16"/>
  <c r="D22" i="16"/>
  <c r="C22" i="16"/>
  <c r="H21" i="16"/>
  <c r="G21" i="16"/>
  <c r="F21" i="16"/>
  <c r="E21" i="16"/>
  <c r="D21" i="16"/>
  <c r="C21" i="16"/>
  <c r="H20" i="16"/>
  <c r="G20" i="16"/>
  <c r="F20" i="16"/>
  <c r="E20" i="16"/>
  <c r="D20" i="16"/>
  <c r="C20" i="16"/>
  <c r="H19" i="16"/>
  <c r="G19" i="16"/>
  <c r="F19" i="16"/>
  <c r="E19" i="16"/>
  <c r="D19" i="16"/>
  <c r="C19" i="16"/>
  <c r="H18" i="16"/>
  <c r="G18" i="16"/>
  <c r="F18" i="16"/>
  <c r="E18" i="16"/>
  <c r="D18" i="16"/>
  <c r="C18" i="16"/>
  <c r="H17" i="16"/>
  <c r="G17" i="16"/>
  <c r="F17" i="16"/>
  <c r="E17" i="16"/>
  <c r="D17" i="16"/>
  <c r="C17" i="16"/>
  <c r="H16" i="16"/>
  <c r="G16" i="16"/>
  <c r="F16" i="16"/>
  <c r="E16" i="16"/>
  <c r="D16" i="16"/>
  <c r="C16" i="16"/>
  <c r="H15" i="16"/>
  <c r="G15" i="16"/>
  <c r="F15" i="16"/>
  <c r="E15" i="16"/>
  <c r="D15" i="16"/>
  <c r="C15" i="16"/>
  <c r="H14" i="16"/>
  <c r="G14" i="16"/>
  <c r="F14" i="16"/>
  <c r="E14" i="16"/>
  <c r="D14" i="16"/>
  <c r="C14" i="16"/>
  <c r="H13" i="16"/>
  <c r="G13" i="16"/>
  <c r="F13" i="16"/>
  <c r="E13" i="16"/>
  <c r="D13" i="16"/>
  <c r="C13" i="16"/>
  <c r="H12" i="16"/>
  <c r="G12" i="16"/>
  <c r="F12" i="16"/>
  <c r="E12" i="16"/>
  <c r="D12" i="16"/>
  <c r="C12" i="16"/>
  <c r="H11" i="16"/>
  <c r="G11" i="16"/>
  <c r="F11" i="16"/>
  <c r="E11" i="16"/>
  <c r="D11" i="16"/>
  <c r="C11" i="16"/>
  <c r="H10" i="16"/>
  <c r="G10" i="16"/>
  <c r="F10" i="16"/>
  <c r="E10" i="16"/>
  <c r="D10" i="16"/>
  <c r="C10" i="16"/>
  <c r="H9" i="16"/>
  <c r="G9" i="16"/>
  <c r="F9" i="16"/>
  <c r="E9" i="16"/>
  <c r="D9" i="16"/>
  <c r="C9" i="16"/>
  <c r="H8" i="16"/>
  <c r="G8" i="16"/>
  <c r="F8" i="16"/>
  <c r="E8" i="16"/>
  <c r="D8" i="16"/>
  <c r="C8" i="16"/>
  <c r="H7" i="16"/>
  <c r="G7" i="16"/>
  <c r="F7" i="16"/>
  <c r="E7" i="16"/>
  <c r="D7" i="16"/>
  <c r="C7" i="16"/>
  <c r="H6" i="16"/>
  <c r="G6" i="16"/>
  <c r="F6" i="16"/>
  <c r="E6" i="16"/>
  <c r="D6" i="16"/>
  <c r="C6" i="16"/>
  <c r="H5" i="16"/>
  <c r="G5" i="16"/>
  <c r="F5" i="16"/>
  <c r="E5" i="16"/>
  <c r="D5" i="16"/>
  <c r="C5" i="16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F19" i="10" l="1"/>
  <c r="G19" i="10" s="1"/>
  <c r="H19" i="10" s="1"/>
  <c r="I19" i="10" s="1"/>
  <c r="J19" i="10" s="1"/>
  <c r="K19" i="10" s="1"/>
  <c r="L19" i="10" s="1"/>
  <c r="M19" i="10" s="1"/>
  <c r="N19" i="10" s="1"/>
  <c r="O19" i="10" s="1"/>
  <c r="P19" i="10" s="1"/>
  <c r="Q19" i="10" s="1"/>
  <c r="R19" i="10" s="1"/>
  <c r="S19" i="10" s="1"/>
  <c r="T19" i="10" s="1"/>
  <c r="U19" i="10" s="1"/>
  <c r="V19" i="10" s="1"/>
  <c r="W19" i="10" s="1"/>
  <c r="X19" i="10" s="1"/>
  <c r="Y19" i="10" s="1"/>
  <c r="Z19" i="10" s="1"/>
  <c r="F33" i="6"/>
  <c r="C34" i="6" s="1"/>
  <c r="D33" i="6"/>
  <c r="G31" i="6"/>
  <c r="G28" i="6"/>
  <c r="G25" i="6"/>
  <c r="D22" i="6"/>
  <c r="E32" i="6" s="1"/>
  <c r="F19" i="6"/>
  <c r="K10" i="6" s="1"/>
  <c r="D19" i="6"/>
  <c r="D7" i="6"/>
  <c r="E14" i="6" s="1"/>
  <c r="D5" i="6"/>
  <c r="D4" i="6"/>
  <c r="D7" i="4"/>
  <c r="E17" i="4" s="1"/>
  <c r="E14" i="4"/>
  <c r="F32" i="4"/>
  <c r="C33" i="4" s="1"/>
  <c r="D32" i="4"/>
  <c r="G30" i="4"/>
  <c r="G27" i="4"/>
  <c r="G24" i="4"/>
  <c r="G23" i="4"/>
  <c r="E31" i="4"/>
  <c r="F18" i="4"/>
  <c r="K10" i="4" s="1"/>
  <c r="D18" i="4"/>
  <c r="D5" i="4"/>
  <c r="D4" i="4"/>
  <c r="D20" i="10" l="1"/>
  <c r="K11" i="4"/>
  <c r="E26" i="4"/>
  <c r="E30" i="4"/>
  <c r="E24" i="4"/>
  <c r="E27" i="4"/>
  <c r="E29" i="4"/>
  <c r="E25" i="6"/>
  <c r="E30" i="6"/>
  <c r="E15" i="6"/>
  <c r="E28" i="6"/>
  <c r="E16" i="6"/>
  <c r="E17" i="6"/>
  <c r="C20" i="6"/>
  <c r="E12" i="6"/>
  <c r="E10" i="6"/>
  <c r="E27" i="6"/>
  <c r="E31" i="6"/>
  <c r="E13" i="6"/>
  <c r="E9" i="6"/>
  <c r="E11" i="6"/>
  <c r="E24" i="6"/>
  <c r="E26" i="6"/>
  <c r="E29" i="6"/>
  <c r="C19" i="4"/>
  <c r="K9" i="4"/>
  <c r="E23" i="4"/>
  <c r="E25" i="4"/>
  <c r="E28" i="4"/>
  <c r="E11" i="4"/>
  <c r="E10" i="4"/>
  <c r="E12" i="4"/>
  <c r="E15" i="4"/>
  <c r="E9" i="4"/>
  <c r="E16" i="4"/>
  <c r="E13" i="4"/>
  <c r="E20" i="10" l="1"/>
  <c r="F20" i="10" s="1"/>
  <c r="G20" i="10" s="1"/>
  <c r="H20" i="10" s="1"/>
  <c r="I20" i="10" s="1"/>
  <c r="J20" i="10" s="1"/>
  <c r="K20" i="10" s="1"/>
  <c r="L20" i="10" s="1"/>
  <c r="M20" i="10" s="1"/>
  <c r="N20" i="10" s="1"/>
  <c r="O20" i="10" s="1"/>
  <c r="P20" i="10" s="1"/>
  <c r="Q20" i="10" s="1"/>
  <c r="R20" i="10" s="1"/>
  <c r="S20" i="10" s="1"/>
  <c r="T20" i="10" s="1"/>
  <c r="U20" i="10" s="1"/>
  <c r="V20" i="10" s="1"/>
  <c r="W20" i="10" s="1"/>
  <c r="X20" i="10" s="1"/>
  <c r="Y20" i="10" s="1"/>
  <c r="Z20" i="10" s="1"/>
  <c r="D21" i="10" s="1"/>
  <c r="E21" i="10" s="1"/>
  <c r="F21" i="10" l="1"/>
  <c r="G21" i="10" s="1"/>
  <c r="H21" i="10" s="1"/>
  <c r="I21" i="10" s="1"/>
  <c r="J21" i="10" s="1"/>
  <c r="K21" i="10" s="1"/>
  <c r="L21" i="10" s="1"/>
  <c r="M21" i="10" s="1"/>
  <c r="N21" i="10" s="1"/>
  <c r="O21" i="10" s="1"/>
  <c r="P21" i="10" s="1"/>
  <c r="Q21" i="10" s="1"/>
  <c r="R21" i="10" s="1"/>
  <c r="S21" i="10" s="1"/>
  <c r="T21" i="10" s="1"/>
  <c r="U21" i="10" s="1"/>
  <c r="V21" i="10" s="1"/>
  <c r="W21" i="10" s="1"/>
  <c r="X21" i="10" s="1"/>
  <c r="Y21" i="10" s="1"/>
  <c r="Z21" i="10" s="1"/>
  <c r="D22" i="10" s="1"/>
  <c r="E22" i="10" s="1"/>
  <c r="F22" i="10" l="1"/>
  <c r="G22" i="10" s="1"/>
  <c r="H22" i="10" s="1"/>
  <c r="I22" i="10" s="1"/>
  <c r="J22" i="10" s="1"/>
  <c r="K22" i="10" s="1"/>
  <c r="L22" i="10" s="1"/>
  <c r="M22" i="10" s="1"/>
  <c r="N22" i="10" s="1"/>
  <c r="O22" i="10" s="1"/>
  <c r="P22" i="10" s="1"/>
  <c r="Q22" i="10" s="1"/>
  <c r="R22" i="10" s="1"/>
  <c r="S22" i="10" s="1"/>
  <c r="T22" i="10" s="1"/>
  <c r="U22" i="10" s="1"/>
  <c r="V22" i="10" s="1"/>
  <c r="W22" i="10" s="1"/>
  <c r="X22" i="10" s="1"/>
  <c r="Y22" i="10" s="1"/>
  <c r="Z22" i="10" s="1"/>
  <c r="D23" i="10" s="1"/>
  <c r="E23" i="10" s="1"/>
  <c r="F23" i="10" l="1"/>
  <c r="G23" i="10" s="1"/>
  <c r="H23" i="10" s="1"/>
  <c r="I23" i="10" s="1"/>
  <c r="J23" i="10" s="1"/>
  <c r="K23" i="10" s="1"/>
  <c r="L23" i="10" s="1"/>
  <c r="M23" i="10" s="1"/>
  <c r="N23" i="10" s="1"/>
  <c r="O23" i="10" s="1"/>
  <c r="P23" i="10" s="1"/>
  <c r="Q23" i="10" s="1"/>
  <c r="R23" i="10" s="1"/>
  <c r="S23" i="10" s="1"/>
  <c r="T23" i="10" s="1"/>
  <c r="U23" i="10" s="1"/>
  <c r="V23" i="10" s="1"/>
  <c r="W23" i="10" s="1"/>
  <c r="X23" i="10" s="1"/>
  <c r="Y23" i="10" s="1"/>
  <c r="Z23" i="10" s="1"/>
  <c r="D24" i="10" s="1"/>
  <c r="E24" i="10" s="1"/>
  <c r="F24" i="10" l="1"/>
  <c r="G24" i="10" s="1"/>
  <c r="H24" i="10" s="1"/>
  <c r="I24" i="10" s="1"/>
  <c r="J24" i="10" s="1"/>
  <c r="K24" i="10" s="1"/>
  <c r="L24" i="10" s="1"/>
  <c r="M24" i="10" s="1"/>
  <c r="N24" i="10" s="1"/>
  <c r="O24" i="10" s="1"/>
  <c r="P24" i="10" s="1"/>
  <c r="Q24" i="10" s="1"/>
  <c r="R24" i="10" s="1"/>
  <c r="S24" i="10" s="1"/>
  <c r="T24" i="10" s="1"/>
  <c r="U24" i="10" s="1"/>
  <c r="V24" i="10" s="1"/>
  <c r="W24" i="10" s="1"/>
  <c r="X24" i="10" s="1"/>
  <c r="Y24" i="10" s="1"/>
  <c r="Z24" i="10" s="1"/>
  <c r="D25" i="10" s="1"/>
  <c r="E25" i="10" s="1"/>
  <c r="F25" i="10" l="1"/>
  <c r="G25" i="10" s="1"/>
  <c r="H25" i="10" s="1"/>
  <c r="I25" i="10" s="1"/>
  <c r="J25" i="10" s="1"/>
  <c r="K25" i="10" s="1"/>
  <c r="L25" i="10" s="1"/>
  <c r="M25" i="10" s="1"/>
  <c r="N25" i="10" s="1"/>
  <c r="O25" i="10" s="1"/>
  <c r="P25" i="10" s="1"/>
  <c r="Q25" i="10" s="1"/>
  <c r="R25" i="10" s="1"/>
  <c r="S25" i="10" s="1"/>
  <c r="T25" i="10" s="1"/>
  <c r="U25" i="10" s="1"/>
  <c r="V25" i="10" s="1"/>
  <c r="W25" i="10" s="1"/>
  <c r="X25" i="10" s="1"/>
  <c r="Y25" i="10" s="1"/>
  <c r="Z25" i="10" s="1"/>
  <c r="D26" i="10" s="1"/>
  <c r="E26" i="10" s="1"/>
  <c r="F26" i="10" l="1"/>
  <c r="G26" i="10" s="1"/>
  <c r="H26" i="10" s="1"/>
  <c r="I26" i="10" s="1"/>
  <c r="J26" i="10" s="1"/>
  <c r="K26" i="10" s="1"/>
  <c r="L26" i="10" s="1"/>
  <c r="M26" i="10" s="1"/>
  <c r="N26" i="10" s="1"/>
  <c r="O26" i="10" s="1"/>
  <c r="P26" i="10" s="1"/>
  <c r="Q26" i="10" s="1"/>
  <c r="R26" i="10" s="1"/>
  <c r="S26" i="10" s="1"/>
  <c r="T26" i="10" s="1"/>
  <c r="U26" i="10" s="1"/>
  <c r="V26" i="10" s="1"/>
  <c r="W26" i="10" s="1"/>
  <c r="X26" i="10" s="1"/>
  <c r="Y26" i="10" s="1"/>
  <c r="Z26" i="10" s="1"/>
  <c r="D27" i="10" s="1"/>
  <c r="E27" i="10" s="1"/>
  <c r="F27" i="10" l="1"/>
  <c r="G27" i="10" s="1"/>
  <c r="H27" i="10" s="1"/>
  <c r="I27" i="10" s="1"/>
  <c r="J27" i="10" s="1"/>
  <c r="K27" i="10" s="1"/>
  <c r="L27" i="10" s="1"/>
  <c r="M27" i="10" s="1"/>
  <c r="N27" i="10" s="1"/>
  <c r="O27" i="10" s="1"/>
  <c r="P27" i="10" s="1"/>
  <c r="Q27" i="10" s="1"/>
  <c r="R27" i="10" s="1"/>
  <c r="S27" i="10" s="1"/>
  <c r="T27" i="10" s="1"/>
  <c r="U27" i="10" s="1"/>
  <c r="V27" i="10" s="1"/>
  <c r="W27" i="10" s="1"/>
  <c r="X27" i="10" s="1"/>
  <c r="Y27" i="10" s="1"/>
  <c r="Z27" i="10" s="1"/>
  <c r="D28" i="10" s="1"/>
  <c r="E28" i="10" s="1"/>
  <c r="F28" i="10" l="1"/>
  <c r="G28" i="10" s="1"/>
  <c r="H28" i="10" s="1"/>
  <c r="I28" i="10" s="1"/>
  <c r="J28" i="10" s="1"/>
  <c r="K28" i="10" s="1"/>
  <c r="L28" i="10" s="1"/>
  <c r="M28" i="10" s="1"/>
  <c r="N28" i="10" s="1"/>
  <c r="O28" i="10" s="1"/>
  <c r="P28" i="10" s="1"/>
  <c r="Q28" i="10" s="1"/>
  <c r="R28" i="10" s="1"/>
  <c r="S28" i="10" s="1"/>
  <c r="T28" i="10" s="1"/>
  <c r="U28" i="10" s="1"/>
  <c r="V28" i="10" s="1"/>
  <c r="W28" i="10" s="1"/>
  <c r="X28" i="10" s="1"/>
  <c r="Y28" i="10" s="1"/>
  <c r="Z28" i="10" s="1"/>
  <c r="D29" i="10" s="1"/>
  <c r="E29" i="10" s="1"/>
  <c r="F29" i="10" l="1"/>
  <c r="G29" i="10" s="1"/>
  <c r="H29" i="10" s="1"/>
  <c r="I29" i="10" s="1"/>
  <c r="J29" i="10" s="1"/>
  <c r="K29" i="10" s="1"/>
  <c r="L29" i="10" s="1"/>
  <c r="M29" i="10" s="1"/>
  <c r="N29" i="10" s="1"/>
  <c r="O29" i="10" s="1"/>
  <c r="P29" i="10" s="1"/>
  <c r="Q29" i="10" s="1"/>
  <c r="R29" i="10" s="1"/>
  <c r="S29" i="10" s="1"/>
  <c r="T29" i="10" s="1"/>
  <c r="U29" i="10" s="1"/>
  <c r="V29" i="10" s="1"/>
  <c r="W29" i="10" s="1"/>
  <c r="X29" i="10" s="1"/>
  <c r="Y29" i="10" s="1"/>
  <c r="Z29" i="10" s="1"/>
  <c r="D30" i="10" s="1"/>
  <c r="E30" i="10" s="1"/>
  <c r="F30" i="10" l="1"/>
  <c r="G30" i="10" s="1"/>
  <c r="H30" i="10" s="1"/>
  <c r="I30" i="10" s="1"/>
  <c r="J30" i="10" s="1"/>
  <c r="K30" i="10" s="1"/>
  <c r="L30" i="10" s="1"/>
  <c r="M30" i="10" s="1"/>
  <c r="N30" i="10" s="1"/>
  <c r="O30" i="10" s="1"/>
  <c r="P30" i="10" s="1"/>
  <c r="Q30" i="10" s="1"/>
  <c r="R30" i="10" s="1"/>
  <c r="S30" i="10" s="1"/>
  <c r="T30" i="10" s="1"/>
  <c r="U30" i="10" s="1"/>
  <c r="V30" i="10" s="1"/>
  <c r="W30" i="10" s="1"/>
  <c r="X30" i="10" s="1"/>
  <c r="Y30" i="10" s="1"/>
  <c r="Z30" i="10" s="1"/>
  <c r="D31" i="10" s="1"/>
  <c r="E31" i="10" s="1"/>
  <c r="F31" i="10" l="1"/>
  <c r="G31" i="10" s="1"/>
  <c r="H31" i="10" s="1"/>
  <c r="I31" i="10" s="1"/>
  <c r="J31" i="10" s="1"/>
  <c r="K31" i="10" s="1"/>
  <c r="L31" i="10" s="1"/>
  <c r="M31" i="10" s="1"/>
  <c r="N31" i="10" s="1"/>
  <c r="O31" i="10" s="1"/>
  <c r="P31" i="10" s="1"/>
  <c r="Q31" i="10" s="1"/>
  <c r="R31" i="10" s="1"/>
  <c r="S31" i="10" s="1"/>
  <c r="T31" i="10" s="1"/>
  <c r="U31" i="10" s="1"/>
  <c r="V31" i="10" s="1"/>
  <c r="W31" i="10" s="1"/>
  <c r="X31" i="10" s="1"/>
  <c r="Y31" i="10" s="1"/>
  <c r="Z31" i="10" s="1"/>
  <c r="D32" i="10" s="1"/>
  <c r="E32" i="10" s="1"/>
  <c r="F32" i="10" l="1"/>
  <c r="G32" i="10" s="1"/>
  <c r="H32" i="10" s="1"/>
  <c r="I32" i="10" s="1"/>
  <c r="J32" i="10" s="1"/>
  <c r="K32" i="10" s="1"/>
  <c r="L32" i="10" s="1"/>
  <c r="M32" i="10" s="1"/>
  <c r="N32" i="10" s="1"/>
  <c r="O32" i="10" s="1"/>
  <c r="P32" i="10" s="1"/>
  <c r="Q32" i="10" s="1"/>
  <c r="R32" i="10" s="1"/>
  <c r="S32" i="10" s="1"/>
  <c r="T32" i="10" s="1"/>
  <c r="U32" i="10" s="1"/>
  <c r="V32" i="10" s="1"/>
  <c r="W32" i="10" s="1"/>
  <c r="X32" i="10" s="1"/>
  <c r="Y32" i="10" s="1"/>
  <c r="Z32" i="10" s="1"/>
  <c r="D33" i="10" s="1"/>
  <c r="E33" i="10" s="1"/>
  <c r="F33" i="10" l="1"/>
  <c r="G33" i="10" s="1"/>
  <c r="H33" i="10" s="1"/>
  <c r="I33" i="10" s="1"/>
  <c r="J33" i="10" s="1"/>
  <c r="K33" i="10" s="1"/>
  <c r="L33" i="10" s="1"/>
  <c r="M33" i="10" s="1"/>
  <c r="N33" i="10" s="1"/>
  <c r="O33" i="10" s="1"/>
  <c r="P33" i="10" s="1"/>
  <c r="Q33" i="10" s="1"/>
  <c r="R33" i="10" s="1"/>
  <c r="S33" i="10" s="1"/>
  <c r="T33" i="10" s="1"/>
  <c r="U33" i="10" s="1"/>
  <c r="V33" i="10" s="1"/>
  <c r="W33" i="10" s="1"/>
  <c r="X33" i="10" s="1"/>
  <c r="Y33" i="10" s="1"/>
  <c r="Z33" i="10" s="1"/>
  <c r="D34" i="10" s="1"/>
  <c r="E34" i="10" s="1"/>
  <c r="F34" i="10" l="1"/>
  <c r="G34" i="10" s="1"/>
  <c r="H34" i="10" s="1"/>
  <c r="I34" i="10" s="1"/>
  <c r="J34" i="10" s="1"/>
  <c r="K34" i="10" s="1"/>
  <c r="L34" i="10" s="1"/>
  <c r="M34" i="10" s="1"/>
  <c r="N34" i="10" s="1"/>
  <c r="O34" i="10" s="1"/>
  <c r="P34" i="10" s="1"/>
  <c r="Q34" i="10" s="1"/>
  <c r="R34" i="10" s="1"/>
  <c r="S34" i="10" s="1"/>
  <c r="T34" i="10" s="1"/>
  <c r="U34" i="10" s="1"/>
  <c r="V34" i="10" s="1"/>
  <c r="W34" i="10" s="1"/>
  <c r="X34" i="10" s="1"/>
  <c r="Y34" i="10" s="1"/>
  <c r="Z34" i="10" s="1"/>
  <c r="D35" i="10" s="1"/>
  <c r="E35" i="10" s="1"/>
  <c r="F35" i="10" l="1"/>
  <c r="G35" i="10" s="1"/>
  <c r="H35" i="10" s="1"/>
  <c r="I35" i="10" s="1"/>
  <c r="J35" i="10" s="1"/>
  <c r="K35" i="10" s="1"/>
  <c r="L35" i="10" s="1"/>
  <c r="M35" i="10" s="1"/>
  <c r="N35" i="10" s="1"/>
  <c r="O35" i="10" s="1"/>
  <c r="P35" i="10" s="1"/>
  <c r="Q35" i="10" s="1"/>
  <c r="R35" i="10" s="1"/>
  <c r="S35" i="10" s="1"/>
  <c r="T35" i="10" s="1"/>
  <c r="U35" i="10" s="1"/>
  <c r="V35" i="10" s="1"/>
  <c r="W35" i="10" s="1"/>
  <c r="X35" i="10" s="1"/>
  <c r="Y35" i="10" s="1"/>
  <c r="Z35" i="10" s="1"/>
</calcChain>
</file>

<file path=xl/sharedStrings.xml><?xml version="1.0" encoding="utf-8"?>
<sst xmlns="http://schemas.openxmlformats.org/spreadsheetml/2006/main" count="962" uniqueCount="265">
  <si>
    <t>French Guard</t>
  </si>
  <si>
    <t>Grade</t>
  </si>
  <si>
    <t>O/B</t>
  </si>
  <si>
    <t>% Allowed</t>
  </si>
  <si>
    <t>Position</t>
  </si>
  <si>
    <t>Field</t>
  </si>
  <si>
    <t>Light</t>
  </si>
  <si>
    <t>Convereted</t>
  </si>
  <si>
    <t>Ratio</t>
  </si>
  <si>
    <t>1 : 12</t>
  </si>
  <si>
    <t>1 : 3</t>
  </si>
  <si>
    <t>Guard Horse</t>
  </si>
  <si>
    <t>Curraiser</t>
  </si>
  <si>
    <t>Army SP</t>
  </si>
  <si>
    <t>Infantry %</t>
  </si>
  <si>
    <t>Cavalry %</t>
  </si>
  <si>
    <t>Brigadiers (1 : 3)</t>
  </si>
  <si>
    <t>Brigadiers (1 : 2)</t>
  </si>
  <si>
    <t>British - Dutch</t>
  </si>
  <si>
    <t>Danish</t>
  </si>
  <si>
    <t>Prussian - Austrian - German Allied</t>
  </si>
  <si>
    <t>Elite Horse</t>
  </si>
  <si>
    <t>1 : 4</t>
  </si>
  <si>
    <t>1 : 6</t>
  </si>
  <si>
    <t>ALLIED ' SP ' CONVERSION</t>
  </si>
  <si>
    <t>Dismounted Dragoons</t>
  </si>
  <si>
    <t>Allies (Swiss - Irish - German - Spanish)</t>
  </si>
  <si>
    <t>French Elite</t>
  </si>
  <si>
    <t>French Line</t>
  </si>
  <si>
    <t>French Raw Line</t>
  </si>
  <si>
    <t>Guard</t>
  </si>
  <si>
    <t>French ' SP ' CONVERSION</t>
  </si>
  <si>
    <t xml:space="preserve">  &lt;&lt; Enter ARMY SP Here</t>
  </si>
  <si>
    <t xml:space="preserve"> &lt;&lt; Enter rounded number of units Here</t>
  </si>
  <si>
    <t>GUNS (Round Down)</t>
  </si>
  <si>
    <t>O / B</t>
  </si>
  <si>
    <t>Move</t>
  </si>
  <si>
    <t>No Order</t>
  </si>
  <si>
    <t>Moral</t>
  </si>
  <si>
    <t>Charge</t>
  </si>
  <si>
    <t>Retreat</t>
  </si>
  <si>
    <t>Rout</t>
  </si>
  <si>
    <t>Shaken</t>
  </si>
  <si>
    <t>Rally on the Spot</t>
  </si>
  <si>
    <t>Rally Back</t>
  </si>
  <si>
    <t>Form</t>
  </si>
  <si>
    <t>Pursue</t>
  </si>
  <si>
    <t>Disorder</t>
  </si>
  <si>
    <t>Un Formed</t>
  </si>
  <si>
    <t>Retire</t>
  </si>
  <si>
    <t>Fire</t>
  </si>
  <si>
    <t>New
Target</t>
  </si>
  <si>
    <t>Hold
Fire</t>
  </si>
  <si>
    <t>New Target</t>
  </si>
  <si>
    <t>Army Checks at 20% Casualties and every turn after</t>
  </si>
  <si>
    <t>Withdrawal %</t>
  </si>
  <si>
    <t>Figures</t>
  </si>
  <si>
    <t>SP Lost (Cas / 15)</t>
  </si>
  <si>
    <t>Role 2 x D6 Plus or Minus Dice as per factors below (Minimum is 2 Dice)</t>
  </si>
  <si>
    <t>Battalions + Sqds + Guns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</si>
  <si>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</si>
  <si>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</si>
  <si>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</si>
  <si>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</si>
  <si>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</si>
  <si>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</si>
  <si>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</si>
  <si>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</si>
  <si>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</si>
  <si>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</si>
  <si>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</si>
  <si>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</si>
  <si>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</si>
  <si>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</si>
  <si>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</si>
  <si>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</si>
  <si>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</si>
  <si>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</si>
  <si>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A Score of 12 or more will cause the army to withdraw</t>
  </si>
  <si>
    <t>Current Units on the field</t>
  </si>
  <si>
    <t>Each Friendly unit off the table (Not routed)</t>
  </si>
  <si>
    <t>+ 1</t>
  </si>
  <si>
    <t>Brigadier Lost</t>
  </si>
  <si>
    <t>Force Cmd Lost</t>
  </si>
  <si>
    <t>Gun Lost</t>
  </si>
  <si>
    <t>Flags Lost</t>
  </si>
  <si>
    <t>Each Flag Captured by the emeny</t>
  </si>
  <si>
    <t>Each gun destroyed or captured by the enemy</t>
  </si>
  <si>
    <t>Each friendly unit currently in Rout</t>
  </si>
  <si>
    <t>Each Brigadier killed, captured or left the field</t>
  </si>
  <si>
    <t>Brigadier Won</t>
  </si>
  <si>
    <t>Force Cmd Won</t>
  </si>
  <si>
    <t>Guns Lost</t>
  </si>
  <si>
    <t>Flags Won</t>
  </si>
  <si>
    <t>20% Causalties</t>
  </si>
  <si>
    <t>Each Campaign Force Leader killed, captured or left the field</t>
  </si>
  <si>
    <t>+ 2</t>
  </si>
  <si>
    <t>30% Casualties</t>
  </si>
  <si>
    <t>+ 3</t>
  </si>
  <si>
    <t>40% Casualties</t>
  </si>
  <si>
    <t>+ 4</t>
  </si>
  <si>
    <t>Infantry Units</t>
  </si>
  <si>
    <t>Cavalry Units</t>
  </si>
  <si>
    <t>Force Cav Units</t>
  </si>
  <si>
    <t>Guns</t>
  </si>
  <si>
    <t>TOTAL Figures</t>
  </si>
  <si>
    <t>50% or AboveCasualties</t>
  </si>
  <si>
    <t>+ 5</t>
  </si>
  <si>
    <t>x18</t>
  </si>
  <si>
    <t>x12</t>
  </si>
  <si>
    <t>x4</t>
  </si>
  <si>
    <t>Each enemy Flag Captured</t>
  </si>
  <si>
    <t>- 1</t>
  </si>
  <si>
    <t>Each enemy gun destroyed or captured</t>
  </si>
  <si>
    <t>20% Cas</t>
  </si>
  <si>
    <t>30% Cas</t>
  </si>
  <si>
    <t>40% Cas</t>
  </si>
  <si>
    <t>50% Cas</t>
  </si>
  <si>
    <t>Each enemy unit currently in Rout</t>
  </si>
  <si>
    <t>Each emeny Brigadier killed, captured or left the field</t>
  </si>
  <si>
    <t>Each enemy Force Leader killed, captured or left the field</t>
  </si>
  <si>
    <t>- 2</t>
  </si>
  <si>
    <t>Geographic objective Lost (+)  /  Gained (-)</t>
  </si>
  <si>
    <t>+ or -</t>
  </si>
  <si>
    <t>Primary Road Junction (Board Edge)</t>
  </si>
  <si>
    <t>4 Dice</t>
  </si>
  <si>
    <t>Large Town</t>
  </si>
  <si>
    <t>3 Dice</t>
  </si>
  <si>
    <t>Fortification (Redoubt)</t>
  </si>
  <si>
    <t>Medium Town</t>
  </si>
  <si>
    <t>2 Dice</t>
  </si>
  <si>
    <t>Large Hill</t>
  </si>
  <si>
    <t>Secondary Road Juntion (Board Edge)</t>
  </si>
  <si>
    <t>1 Dice</t>
  </si>
  <si>
    <t>Small Village</t>
  </si>
  <si>
    <t>Crossroads</t>
  </si>
  <si>
    <t>Bridge</t>
  </si>
  <si>
    <t>Field Works</t>
  </si>
  <si>
    <t>Small Hill</t>
  </si>
  <si>
    <t>Ford</t>
  </si>
  <si>
    <t>Wood (Or Field)</t>
  </si>
  <si>
    <t>T-Junction</t>
  </si>
  <si>
    <t>Allied General List</t>
  </si>
  <si>
    <t>Ranking</t>
  </si>
  <si>
    <t xml:space="preserve">Strategic </t>
  </si>
  <si>
    <t>Battlefield</t>
  </si>
  <si>
    <t>% Loss</t>
  </si>
  <si>
    <t>French General List</t>
  </si>
  <si>
    <t>The Duke of Marlborough</t>
  </si>
  <si>
    <t>Marshall Tallard</t>
  </si>
  <si>
    <t>Lt General Baron Cutts</t>
  </si>
  <si>
    <t>The Elector of Bavaria</t>
  </si>
  <si>
    <t>Lt General Sir Lumley</t>
  </si>
  <si>
    <t>Marshal Villars</t>
  </si>
  <si>
    <t>Lt General Ingoldsby</t>
  </si>
  <si>
    <t>Marquis De Bourg</t>
  </si>
  <si>
    <t>Lt General Von Hompesch</t>
  </si>
  <si>
    <t>Marquis De Blainville</t>
  </si>
  <si>
    <t>Lt General The Comte De Oosfrese</t>
  </si>
  <si>
    <t>Comte De Roesl</t>
  </si>
  <si>
    <t>Lt General Bulow</t>
  </si>
  <si>
    <t>Prince Charles of Lorraine</t>
  </si>
  <si>
    <t>Prince of Wuttenburg</t>
  </si>
  <si>
    <t>S1</t>
  </si>
  <si>
    <t>Marshal Boufflers</t>
  </si>
  <si>
    <t>Lieutenant General Scholten</t>
  </si>
  <si>
    <t>S2</t>
  </si>
  <si>
    <t>Marquis De Rosel</t>
  </si>
  <si>
    <t>Comte De Sauffrey</t>
  </si>
  <si>
    <t>S3</t>
  </si>
  <si>
    <t>General De Maffei</t>
  </si>
  <si>
    <t>S4</t>
  </si>
  <si>
    <t>Imperial General List</t>
  </si>
  <si>
    <t>Spanish General List</t>
  </si>
  <si>
    <t>Prince Eugene</t>
  </si>
  <si>
    <t>Marquis De Grigan</t>
  </si>
  <si>
    <t>Prince Leopold von Anhalt-Dessau</t>
  </si>
  <si>
    <t>Marquis De Montfort</t>
  </si>
  <si>
    <t>Eberhard Louis, Herzog von Württemberg-Teck</t>
  </si>
  <si>
    <t>Le Comte de Zurlauben</t>
  </si>
  <si>
    <t>General Maximillian von Hanover</t>
  </si>
  <si>
    <t>Charles Maximilien, comte de la Tour et Valsassin</t>
  </si>
  <si>
    <r>
      <t xml:space="preserve">Moral
</t>
    </r>
    <r>
      <rPr>
        <sz val="14"/>
        <color theme="0"/>
        <rFont val="Andalus"/>
        <family val="1"/>
      </rPr>
      <t>Previous</t>
    </r>
  </si>
  <si>
    <t>Pushback 1</t>
  </si>
  <si>
    <t>Pushback 2</t>
  </si>
  <si>
    <t>Pushback 3</t>
  </si>
  <si>
    <t>Pushback 4</t>
  </si>
  <si>
    <t>Reign In
Formed</t>
  </si>
  <si>
    <t>Move
Form</t>
  </si>
  <si>
    <t>Form
Move</t>
  </si>
  <si>
    <t>Broken</t>
  </si>
  <si>
    <t>CutDown</t>
  </si>
  <si>
    <t>Rout 1</t>
  </si>
  <si>
    <t>Rout 2</t>
  </si>
  <si>
    <t>Force 1</t>
  </si>
  <si>
    <t>Commanders</t>
  </si>
  <si>
    <t>SP's</t>
  </si>
  <si>
    <t>Force 6</t>
  </si>
  <si>
    <t xml:space="preserve">Turn Number : </t>
  </si>
  <si>
    <t>Force Number</t>
  </si>
  <si>
    <t>Generals</t>
  </si>
  <si>
    <t>Current Stragglers</t>
  </si>
  <si>
    <t>Supply Status</t>
  </si>
  <si>
    <t>End of Turn Loss if OOS</t>
  </si>
  <si>
    <t>Split Force</t>
  </si>
  <si>
    <t>Original Force Number</t>
  </si>
  <si>
    <t>New Force Number</t>
  </si>
  <si>
    <t>Move Type</t>
  </si>
  <si>
    <t>None</t>
  </si>
  <si>
    <t>Stragglers (If Force Marched)</t>
  </si>
  <si>
    <t>Breakthrough Loss</t>
  </si>
  <si>
    <t>Normal</t>
  </si>
  <si>
    <t>Force March 1</t>
  </si>
  <si>
    <t>Force March 2</t>
  </si>
  <si>
    <t>Break Through</t>
  </si>
  <si>
    <t>Combine Force</t>
  </si>
  <si>
    <t>Combine with</t>
  </si>
  <si>
    <t>Battlefiedl Strength</t>
  </si>
  <si>
    <t>Fatigue</t>
  </si>
  <si>
    <t>Battle Update</t>
  </si>
  <si>
    <t>Battle Loss</t>
  </si>
  <si>
    <t>Withdrawal Loss</t>
  </si>
  <si>
    <t>Y</t>
  </si>
  <si>
    <t>N</t>
  </si>
  <si>
    <t>END OF TURN STATUS</t>
  </si>
  <si>
    <t>Force 2</t>
    <phoneticPr fontId="17" type="noConversion"/>
  </si>
  <si>
    <t>Force 3</t>
    <phoneticPr fontId="17" type="noConversion"/>
  </si>
  <si>
    <t>Force 4</t>
    <phoneticPr fontId="17" type="noConversion"/>
  </si>
  <si>
    <t>Force 5</t>
    <phoneticPr fontId="17" type="noConversion"/>
  </si>
  <si>
    <t>Force 7</t>
    <phoneticPr fontId="17" type="noConversion"/>
  </si>
  <si>
    <t>Force 8</t>
    <phoneticPr fontId="17" type="noConversion"/>
  </si>
  <si>
    <t xml:space="preserve">Forces for Turn : </t>
    <phoneticPr fontId="17" type="noConversion"/>
  </si>
  <si>
    <t>Force Action :</t>
    <phoneticPr fontId="17" type="noConversion"/>
  </si>
  <si>
    <t>Battle</t>
    <phoneticPr fontId="17" type="noConversion"/>
  </si>
  <si>
    <t>Y  _  N</t>
    <phoneticPr fontId="17" type="noConversion"/>
  </si>
  <si>
    <t>% Allocation - SP to Army Generator</t>
  </si>
  <si>
    <t>SP</t>
  </si>
  <si>
    <t>S.P.'s In The Force</t>
  </si>
  <si>
    <t>MAX ALLOCATION</t>
  </si>
  <si>
    <t>MIN ALLOCATION</t>
  </si>
  <si>
    <t>Cav % v Ratio for Battlephase</t>
  </si>
  <si>
    <t>Max Cav
French</t>
  </si>
  <si>
    <t>Max Cav
Allied</t>
  </si>
  <si>
    <t>Max Cav
Spanish
Imperial</t>
  </si>
  <si>
    <t>Min Cav
French</t>
  </si>
  <si>
    <t>Min Cav
Allied</t>
  </si>
  <si>
    <t>Min Cav
Spanish
Imperial</t>
  </si>
  <si>
    <t>S.P.'s In force</t>
  </si>
  <si>
    <t>Horse - Raw</t>
    <phoneticPr fontId="17" type="noConversion"/>
  </si>
  <si>
    <t>Horse - Line</t>
    <phoneticPr fontId="17" type="noConversion"/>
  </si>
  <si>
    <t>Horse - Elite</t>
    <phoneticPr fontId="17" type="noConversion"/>
  </si>
  <si>
    <t>Horse - Guard</t>
    <phoneticPr fontId="17" type="noConversion"/>
  </si>
  <si>
    <t>Dragoon - Raw</t>
    <phoneticPr fontId="17" type="noConversion"/>
  </si>
  <si>
    <t>Dragoon - Elite</t>
    <phoneticPr fontId="17" type="noConversion"/>
  </si>
  <si>
    <t>Dragoon - Line</t>
    <phoneticPr fontId="17" type="noConversion"/>
  </si>
  <si>
    <t>Curraiser - Line</t>
    <phoneticPr fontId="17" type="noConversion"/>
  </si>
  <si>
    <t>Curraiser - Elite</t>
    <phoneticPr fontId="17" type="noConversion"/>
  </si>
  <si>
    <t>1 : 6</t>
    <phoneticPr fontId="17" type="noConversion"/>
  </si>
  <si>
    <t>Raw Horse</t>
    <phoneticPr fontId="17" type="noConversion"/>
  </si>
  <si>
    <t>Line Horse</t>
    <phoneticPr fontId="17" type="noConversion"/>
  </si>
  <si>
    <t>Elite Dragoon</t>
    <phoneticPr fontId="17" type="noConversion"/>
  </si>
  <si>
    <t>Line Dragoon</t>
    <phoneticPr fontId="17" type="noConversion"/>
  </si>
  <si>
    <t>Raw Dragoon</t>
    <phoneticPr fontId="17" type="noConversion"/>
  </si>
  <si>
    <t>Type - INFANTRY [Battalions]</t>
    <phoneticPr fontId="17" type="noConversion"/>
  </si>
  <si>
    <t>Type CAVALRY [Regiments x 2 Sqd]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</si>
</sst>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%"/>
  </numFmts>
  <fonts count="36">
    <font>
      <sz val="11"/>
      <color theme="1"/>
      <name val="Verdana"/>
      <family val="2"/>
    </font>
    <font>
      <sz val="18"/>
      <name val="Andalus"/>
      <family val="1"/>
    </font>
    <font>
      <sz val="18"/>
      <color theme="0" tint="-0.14999847407452621"/>
      <name val="Andalus"/>
      <family val="1"/>
    </font>
    <font>
      <sz val="18"/>
      <color theme="0"/>
      <name val="Andalus"/>
      <family val="1"/>
    </font>
    <font>
      <sz val="18"/>
      <color theme="9" tint="-0.249977111117893"/>
      <name val="Andalus"/>
      <family val="1"/>
    </font>
    <font>
      <sz val="18"/>
      <color rgb="FFFF0000"/>
      <name val="Andalus"/>
      <family val="1"/>
    </font>
    <font>
      <sz val="18"/>
      <color theme="3" tint="0.39997558519241921"/>
      <name val="Andalus"/>
      <family val="1"/>
    </font>
    <font>
      <sz val="18"/>
      <color theme="6"/>
      <name val="Andalus"/>
      <family val="1"/>
    </font>
    <font>
      <b/>
      <sz val="12"/>
      <name val="Andalus"/>
      <family val="1"/>
    </font>
    <font>
      <sz val="10"/>
      <color indexed="9"/>
      <name val="Arial Rounded MT Bold"/>
      <family val="2"/>
    </font>
    <font>
      <sz val="10"/>
      <name val="Verdana"/>
      <family val="2"/>
    </font>
    <font>
      <sz val="14"/>
      <color theme="0"/>
      <name val="Andalus"/>
      <family val="1"/>
    </font>
    <font>
      <sz val="14"/>
      <name val="Andalus"/>
      <family val="1"/>
    </font>
    <font>
      <sz val="14"/>
      <color theme="9" tint="-0.249977111117893"/>
      <name val="Andalus"/>
      <family val="1"/>
    </font>
    <font>
      <sz val="14"/>
      <color rgb="FFFF0000"/>
      <name val="Andalus"/>
      <family val="1"/>
    </font>
    <font>
      <sz val="14"/>
      <color theme="3" tint="0.39997558519241921"/>
      <name val="Andalus"/>
      <family val="1"/>
    </font>
    <font>
      <sz val="16"/>
      <name val="Andalus"/>
      <family val="1"/>
    </font>
    <font>
      <sz val="9"/>
      <name val="宋体"/>
      <family val="3"/>
      <charset val="134"/>
      <scheme val="minor"/>
    </font>
    <font>
      <sz val="12"/>
      <name val="Arial Rounded MT Bold"/>
      <family val="2"/>
    </font>
    <font>
      <sz val="10"/>
      <name val="Arial Rounded MT Bold"/>
      <family val="2"/>
    </font>
    <font>
      <i/>
      <sz val="10"/>
      <color indexed="9"/>
      <name val="Arial Rounded MT Bold"/>
      <family val="2"/>
    </font>
    <font>
      <sz val="9"/>
      <name val="FangSong"/>
      <family val="3"/>
      <charset val="134"/>
    </font>
    <font>
      <b/>
      <sz val="14"/>
      <color indexed="9"/>
      <name val="Arial Rounded MT Bold"/>
      <family val="2"/>
    </font>
    <font>
      <b/>
      <sz val="12"/>
      <name val="Arial Rounded MT Bold"/>
      <family val="2"/>
    </font>
    <font>
      <b/>
      <sz val="14"/>
      <color indexed="9"/>
      <name val="Verdana"/>
      <family val="2"/>
    </font>
    <font>
      <sz val="12"/>
      <name val="Verdana"/>
      <family val="2"/>
    </font>
    <font>
      <b/>
      <sz val="12"/>
      <color indexed="9"/>
      <name val="Verdana"/>
      <family val="2"/>
    </font>
    <font>
      <sz val="12"/>
      <color theme="0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color theme="0" tint="-0.499984740745262"/>
      <name val="Verdana"/>
      <family val="2"/>
    </font>
    <font>
      <b/>
      <sz val="10"/>
      <color theme="1"/>
      <name val="Verdana"/>
      <family val="2"/>
    </font>
    <font>
      <sz val="20"/>
      <color indexed="9"/>
      <name val="Arial Rounded MT Bold"/>
      <family val="2"/>
    </font>
    <font>
      <sz val="20"/>
      <name val="Arial Rounded MT Bold"/>
      <family val="2"/>
    </font>
    <font>
      <sz val="20"/>
      <name val="Verdana"/>
      <family val="2"/>
    </font>
    <font>
      <sz val="20"/>
      <color theme="1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73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55"/>
      </left>
      <right style="hair">
        <color indexed="55"/>
      </right>
      <top style="medium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medium">
        <color indexed="55"/>
      </top>
      <bottom style="hair">
        <color indexed="55"/>
      </bottom>
      <diagonal/>
    </border>
    <border>
      <left style="thin">
        <color indexed="55"/>
      </left>
      <right style="hair">
        <color indexed="55"/>
      </right>
      <top style="thin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23"/>
      </left>
      <right style="hair">
        <color indexed="23"/>
      </right>
      <top style="medium">
        <color indexed="23"/>
      </top>
      <bottom/>
      <diagonal/>
    </border>
    <border>
      <left style="hair">
        <color indexed="23"/>
      </left>
      <right style="hair">
        <color indexed="23"/>
      </right>
      <top style="medium">
        <color indexed="23"/>
      </top>
      <bottom/>
      <diagonal/>
    </border>
    <border>
      <left style="hair">
        <color indexed="23"/>
      </left>
      <right/>
      <top style="medium">
        <color indexed="23"/>
      </top>
      <bottom/>
      <diagonal/>
    </border>
    <border>
      <left style="hair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hair">
        <color indexed="23"/>
      </right>
      <top style="medium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hair">
        <color indexed="23"/>
      </bottom>
      <diagonal/>
    </border>
    <border>
      <left style="hair">
        <color indexed="23"/>
      </left>
      <right/>
      <top style="medium">
        <color indexed="23"/>
      </top>
      <bottom style="hair">
        <color indexed="23"/>
      </bottom>
      <diagonal/>
    </border>
    <border>
      <left style="hair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hair">
        <color indexed="23"/>
      </right>
      <top style="hair">
        <color indexed="23"/>
      </top>
      <bottom style="medium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medium">
        <color indexed="23"/>
      </bottom>
      <diagonal/>
    </border>
    <border>
      <left style="hair">
        <color indexed="23"/>
      </left>
      <right/>
      <top style="hair">
        <color indexed="23"/>
      </top>
      <bottom style="medium">
        <color indexed="23"/>
      </bottom>
      <diagonal/>
    </border>
    <border>
      <left style="hair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hair">
        <color indexed="55"/>
      </bottom>
      <diagonal/>
    </border>
    <border>
      <left/>
      <right/>
      <top style="thin">
        <color indexed="55"/>
      </top>
      <bottom style="hair">
        <color indexed="55"/>
      </bottom>
      <diagonal/>
    </border>
    <border>
      <left/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hair">
        <color indexed="55"/>
      </right>
      <top style="medium">
        <color indexed="55"/>
      </top>
      <bottom/>
      <diagonal/>
    </border>
    <border>
      <left style="hair">
        <color indexed="55"/>
      </left>
      <right style="hair">
        <color indexed="55"/>
      </right>
      <top style="medium">
        <color indexed="55"/>
      </top>
      <bottom/>
      <diagonal/>
    </border>
    <border>
      <left style="hair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/>
      <top style="medium">
        <color indexed="55"/>
      </top>
      <bottom/>
      <diagonal/>
    </border>
    <border>
      <left style="hair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hair">
        <color indexed="55"/>
      </right>
      <top/>
      <bottom style="medium">
        <color indexed="55"/>
      </bottom>
      <diagonal/>
    </border>
    <border>
      <left style="hair">
        <color indexed="55"/>
      </left>
      <right style="hair">
        <color indexed="55"/>
      </right>
      <top/>
      <bottom style="medium">
        <color indexed="55"/>
      </bottom>
      <diagonal/>
    </border>
    <border>
      <left style="hair">
        <color indexed="55"/>
      </left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/>
      <top/>
      <bottom style="medium">
        <color indexed="55"/>
      </bottom>
      <diagonal/>
    </border>
    <border>
      <left style="hair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medium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/>
      <diagonal/>
    </border>
  </borders>
  <cellStyleXfs count="1">
    <xf numFmtId="0" fontId="0" fillId="0" borderId="0"/>
  </cellStyleXfs>
  <cellXfs count="371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/>
    </xf>
    <xf numFmtId="0" fontId="3" fillId="9" borderId="32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8" fillId="10" borderId="32" xfId="0" applyFont="1" applyFill="1" applyBorder="1" applyAlignment="1">
      <alignment horizontal="center" vertical="center"/>
    </xf>
    <xf numFmtId="0" fontId="8" fillId="10" borderId="32" xfId="0" applyFont="1" applyFill="1" applyBorder="1" applyAlignment="1">
      <alignment horizontal="center" vertical="center" wrapText="1"/>
    </xf>
    <xf numFmtId="0" fontId="8" fillId="11" borderId="0" xfId="0" applyFont="1" applyFill="1"/>
    <xf numFmtId="0" fontId="0" fillId="13" borderId="0" xfId="0" applyFill="1" applyAlignment="1">
      <alignment horizontal="center" vertical="center"/>
    </xf>
    <xf numFmtId="9" fontId="0" fillId="13" borderId="0" xfId="0" applyNumberFormat="1" applyFill="1" applyAlignment="1">
      <alignment horizontal="center" vertical="center"/>
    </xf>
    <xf numFmtId="0" fontId="0" fillId="13" borderId="0" xfId="0" applyFill="1" applyAlignment="1">
      <alignment vertical="center"/>
    </xf>
    <xf numFmtId="0" fontId="9" fillId="12" borderId="74" xfId="0" applyFont="1" applyFill="1" applyBorder="1" applyAlignment="1">
      <alignment horizontal="center" vertical="center"/>
    </xf>
    <xf numFmtId="0" fontId="9" fillId="12" borderId="75" xfId="0" applyFont="1" applyFill="1" applyBorder="1" applyAlignment="1">
      <alignment horizontal="center" vertical="center"/>
    </xf>
    <xf numFmtId="0" fontId="9" fillId="12" borderId="76" xfId="0" applyFont="1" applyFill="1" applyBorder="1" applyAlignment="1">
      <alignment horizontal="center" vertical="center"/>
    </xf>
    <xf numFmtId="9" fontId="9" fillId="12" borderId="77" xfId="0" applyNumberFormat="1" applyFont="1" applyFill="1" applyBorder="1" applyAlignment="1">
      <alignment horizontal="center" vertical="center"/>
    </xf>
    <xf numFmtId="0" fontId="0" fillId="13" borderId="78" xfId="0" applyFill="1" applyBorder="1" applyAlignment="1">
      <alignment horizontal="left" vertical="center"/>
    </xf>
    <xf numFmtId="0" fontId="0" fillId="13" borderId="79" xfId="0" applyFill="1" applyBorder="1" applyAlignment="1">
      <alignment horizontal="center" vertical="center"/>
    </xf>
    <xf numFmtId="0" fontId="0" fillId="13" borderId="80" xfId="0" applyFill="1" applyBorder="1" applyAlignment="1">
      <alignment horizontal="center" vertical="center"/>
    </xf>
    <xf numFmtId="9" fontId="0" fillId="13" borderId="81" xfId="0" applyNumberFormat="1" applyFill="1" applyBorder="1" applyAlignment="1">
      <alignment horizontal="center" vertical="center"/>
    </xf>
    <xf numFmtId="0" fontId="0" fillId="14" borderId="82" xfId="0" applyFill="1" applyBorder="1" applyAlignment="1">
      <alignment horizontal="left" vertical="center"/>
    </xf>
    <xf numFmtId="0" fontId="0" fillId="14" borderId="83" xfId="0" applyFill="1" applyBorder="1" applyAlignment="1">
      <alignment horizontal="center" vertical="center"/>
    </xf>
    <xf numFmtId="0" fontId="0" fillId="14" borderId="84" xfId="0" applyFill="1" applyBorder="1" applyAlignment="1">
      <alignment horizontal="center" vertical="center"/>
    </xf>
    <xf numFmtId="9" fontId="0" fillId="14" borderId="85" xfId="0" applyNumberFormat="1" applyFill="1" applyBorder="1" applyAlignment="1">
      <alignment horizontal="center" vertical="center"/>
    </xf>
    <xf numFmtId="0" fontId="0" fillId="13" borderId="82" xfId="0" applyFill="1" applyBorder="1" applyAlignment="1">
      <alignment horizontal="left" vertical="center"/>
    </xf>
    <xf numFmtId="0" fontId="0" fillId="13" borderId="83" xfId="0" applyFill="1" applyBorder="1" applyAlignment="1">
      <alignment horizontal="center" vertical="center"/>
    </xf>
    <xf numFmtId="0" fontId="0" fillId="13" borderId="84" xfId="0" applyFill="1" applyBorder="1" applyAlignment="1">
      <alignment horizontal="center" vertical="center"/>
    </xf>
    <xf numFmtId="9" fontId="0" fillId="13" borderId="85" xfId="0" applyNumberFormat="1" applyFill="1" applyBorder="1" applyAlignment="1">
      <alignment horizontal="center" vertical="center"/>
    </xf>
    <xf numFmtId="0" fontId="10" fillId="13" borderId="83" xfId="0" applyFont="1" applyFill="1" applyBorder="1" applyAlignment="1">
      <alignment horizontal="center" vertical="center"/>
    </xf>
    <xf numFmtId="0" fontId="10" fillId="14" borderId="83" xfId="0" applyFont="1" applyFill="1" applyBorder="1" applyAlignment="1">
      <alignment horizontal="center" vertical="center"/>
    </xf>
    <xf numFmtId="0" fontId="0" fillId="13" borderId="86" xfId="0" applyFill="1" applyBorder="1" applyAlignment="1">
      <alignment horizontal="left" vertical="center"/>
    </xf>
    <xf numFmtId="0" fontId="0" fillId="13" borderId="87" xfId="0" applyFill="1" applyBorder="1" applyAlignment="1">
      <alignment horizontal="center" vertical="center"/>
    </xf>
    <xf numFmtId="0" fontId="0" fillId="13" borderId="88" xfId="0" applyFill="1" applyBorder="1" applyAlignment="1">
      <alignment horizontal="center" vertical="center"/>
    </xf>
    <xf numFmtId="9" fontId="0" fillId="13" borderId="89" xfId="0" applyNumberFormat="1" applyFill="1" applyBorder="1" applyAlignment="1">
      <alignment horizontal="center" vertical="center"/>
    </xf>
    <xf numFmtId="0" fontId="10" fillId="14" borderId="82" xfId="0" applyFont="1" applyFill="1" applyBorder="1" applyAlignment="1">
      <alignment horizontal="left" vertical="center"/>
    </xf>
    <xf numFmtId="0" fontId="10" fillId="13" borderId="87" xfId="0" applyFont="1" applyFill="1" applyBorder="1" applyAlignment="1">
      <alignment horizontal="center" vertical="center"/>
    </xf>
    <xf numFmtId="0" fontId="12" fillId="15" borderId="3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16" borderId="3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13" borderId="102" xfId="0" applyFont="1" applyFill="1" applyBorder="1" applyAlignment="1">
      <alignment vertical="center"/>
    </xf>
    <xf numFmtId="0" fontId="19" fillId="13" borderId="103" xfId="0" applyFont="1" applyFill="1" applyBorder="1" applyAlignment="1">
      <alignment vertical="center"/>
    </xf>
    <xf numFmtId="0" fontId="19" fillId="13" borderId="104" xfId="0" applyFont="1" applyFill="1" applyBorder="1" applyAlignment="1">
      <alignment vertical="center"/>
    </xf>
    <xf numFmtId="0" fontId="19" fillId="14" borderId="0" xfId="0" applyFont="1" applyFill="1" applyAlignment="1">
      <alignment vertical="center"/>
    </xf>
    <xf numFmtId="0" fontId="19" fillId="14" borderId="0" xfId="0" applyFont="1" applyFill="1" applyAlignment="1">
      <alignment horizontal="center" vertical="center"/>
    </xf>
    <xf numFmtId="0" fontId="9" fillId="12" borderId="105" xfId="0" applyFont="1" applyFill="1" applyBorder="1" applyAlignment="1">
      <alignment horizontal="center" vertical="center" wrapText="1"/>
    </xf>
    <xf numFmtId="0" fontId="19" fillId="14" borderId="0" xfId="0" applyFont="1" applyFill="1" applyAlignment="1">
      <alignment vertical="center" wrapText="1"/>
    </xf>
    <xf numFmtId="0" fontId="19" fillId="14" borderId="0" xfId="0" applyFont="1" applyFill="1" applyAlignment="1">
      <alignment horizontal="center" vertical="center" wrapText="1"/>
    </xf>
    <xf numFmtId="0" fontId="20" fillId="12" borderId="105" xfId="0" applyFont="1" applyFill="1" applyBorder="1" applyAlignment="1">
      <alignment horizontal="center" vertical="center" wrapText="1"/>
    </xf>
    <xf numFmtId="0" fontId="19" fillId="13" borderId="107" xfId="0" applyFont="1" applyFill="1" applyBorder="1" applyAlignment="1">
      <alignment vertical="center"/>
    </xf>
    <xf numFmtId="0" fontId="19" fillId="13" borderId="108" xfId="0" applyFont="1" applyFill="1" applyBorder="1" applyAlignment="1">
      <alignment vertical="center"/>
    </xf>
    <xf numFmtId="0" fontId="19" fillId="13" borderId="109" xfId="0" applyFont="1" applyFill="1" applyBorder="1" applyAlignment="1">
      <alignment vertical="center"/>
    </xf>
    <xf numFmtId="0" fontId="19" fillId="13" borderId="39" xfId="0" applyFont="1" applyFill="1" applyBorder="1" applyAlignment="1">
      <alignment vertical="center"/>
    </xf>
    <xf numFmtId="0" fontId="19" fillId="13" borderId="41" xfId="0" applyFont="1" applyFill="1" applyBorder="1" applyAlignment="1">
      <alignment vertical="center"/>
    </xf>
    <xf numFmtId="0" fontId="19" fillId="13" borderId="111" xfId="0" applyFont="1" applyFill="1" applyBorder="1" applyAlignment="1">
      <alignment vertical="center"/>
    </xf>
    <xf numFmtId="0" fontId="19" fillId="13" borderId="112" xfId="0" applyFont="1" applyFill="1" applyBorder="1" applyAlignment="1">
      <alignment vertical="center"/>
    </xf>
    <xf numFmtId="0" fontId="19" fillId="13" borderId="113" xfId="0" applyFont="1" applyFill="1" applyBorder="1" applyAlignment="1">
      <alignment vertical="center"/>
    </xf>
    <xf numFmtId="0" fontId="19" fillId="13" borderId="44" xfId="0" applyFont="1" applyFill="1" applyBorder="1" applyAlignment="1">
      <alignment vertical="center"/>
    </xf>
    <xf numFmtId="0" fontId="19" fillId="14" borderId="105" xfId="0" applyFont="1" applyFill="1" applyBorder="1" applyAlignment="1">
      <alignment horizontal="center" vertical="center" textRotation="90"/>
    </xf>
    <xf numFmtId="0" fontId="19" fillId="0" borderId="0" xfId="0" applyFont="1" applyAlignment="1">
      <alignment horizontal="center" vertical="center"/>
    </xf>
    <xf numFmtId="0" fontId="9" fillId="12" borderId="0" xfId="0" applyFont="1" applyFill="1" applyAlignment="1">
      <alignment horizontal="center" vertical="center"/>
    </xf>
    <xf numFmtId="0" fontId="19" fillId="11" borderId="91" xfId="0" applyFont="1" applyFill="1" applyBorder="1" applyAlignment="1">
      <alignment horizontal="center" vertical="center"/>
    </xf>
    <xf numFmtId="0" fontId="19" fillId="0" borderId="93" xfId="0" applyFont="1" applyBorder="1" applyAlignment="1">
      <alignment horizontal="center" vertical="center"/>
    </xf>
    <xf numFmtId="0" fontId="19" fillId="11" borderId="93" xfId="0" applyFont="1" applyFill="1" applyBorder="1" applyAlignment="1">
      <alignment horizontal="center" vertical="center"/>
    </xf>
    <xf numFmtId="0" fontId="19" fillId="0" borderId="95" xfId="0" applyFont="1" applyBorder="1" applyAlignment="1">
      <alignment horizontal="center" vertical="center"/>
    </xf>
    <xf numFmtId="0" fontId="19" fillId="14" borderId="91" xfId="0" applyFont="1" applyFill="1" applyBorder="1" applyAlignment="1">
      <alignment horizontal="center" vertical="center"/>
    </xf>
    <xf numFmtId="0" fontId="19" fillId="14" borderId="93" xfId="0" applyFont="1" applyFill="1" applyBorder="1" applyAlignment="1">
      <alignment horizontal="center" vertical="center"/>
    </xf>
    <xf numFmtId="0" fontId="19" fillId="0" borderId="114" xfId="0" applyFont="1" applyBorder="1" applyAlignment="1">
      <alignment horizontal="center" vertical="center"/>
    </xf>
    <xf numFmtId="0" fontId="19" fillId="0" borderId="115" xfId="0" applyFont="1" applyBorder="1" applyAlignment="1">
      <alignment horizontal="center" vertical="center"/>
    </xf>
    <xf numFmtId="0" fontId="19" fillId="14" borderId="118" xfId="0" applyFont="1" applyFill="1" applyBorder="1" applyAlignment="1">
      <alignment horizontal="center" vertical="center"/>
    </xf>
    <xf numFmtId="9" fontId="18" fillId="14" borderId="114" xfId="0" applyNumberFormat="1" applyFont="1" applyFill="1" applyBorder="1" applyAlignment="1">
      <alignment horizontal="center" vertical="center"/>
    </xf>
    <xf numFmtId="9" fontId="18" fillId="14" borderId="124" xfId="0" applyNumberFormat="1" applyFont="1" applyFill="1" applyBorder="1" applyAlignment="1">
      <alignment horizontal="center" vertical="center"/>
    </xf>
    <xf numFmtId="9" fontId="18" fillId="0" borderId="125" xfId="0" applyNumberFormat="1" applyFont="1" applyBorder="1" applyAlignment="1">
      <alignment horizontal="center" vertical="center"/>
    </xf>
    <xf numFmtId="9" fontId="18" fillId="14" borderId="125" xfId="0" applyNumberFormat="1" applyFont="1" applyFill="1" applyBorder="1" applyAlignment="1">
      <alignment horizontal="center" vertical="center"/>
    </xf>
    <xf numFmtId="9" fontId="18" fillId="14" borderId="126" xfId="0" applyNumberFormat="1" applyFont="1" applyFill="1" applyBorder="1" applyAlignment="1">
      <alignment horizontal="center" vertical="center"/>
    </xf>
    <xf numFmtId="9" fontId="18" fillId="0" borderId="115" xfId="0" applyNumberFormat="1" applyFont="1" applyBorder="1" applyAlignment="1">
      <alignment horizontal="center" vertical="center"/>
    </xf>
    <xf numFmtId="0" fontId="18" fillId="0" borderId="118" xfId="0" applyFont="1" applyBorder="1" applyAlignment="1">
      <alignment horizontal="center" vertical="center"/>
    </xf>
    <xf numFmtId="0" fontId="18" fillId="11" borderId="128" xfId="0" applyFont="1" applyFill="1" applyBorder="1" applyAlignment="1">
      <alignment horizontal="center" vertical="center"/>
    </xf>
    <xf numFmtId="176" fontId="18" fillId="11" borderId="128" xfId="0" applyNumberFormat="1" applyFont="1" applyFill="1" applyBorder="1" applyAlignment="1">
      <alignment horizontal="center" vertical="center"/>
    </xf>
    <xf numFmtId="0" fontId="18" fillId="0" borderId="129" xfId="0" applyFont="1" applyBorder="1" applyAlignment="1">
      <alignment horizontal="center" vertical="center"/>
    </xf>
    <xf numFmtId="176" fontId="18" fillId="0" borderId="129" xfId="0" applyNumberFormat="1" applyFont="1" applyBorder="1" applyAlignment="1">
      <alignment horizontal="center" vertical="center"/>
    </xf>
    <xf numFmtId="0" fontId="18" fillId="11" borderId="129" xfId="0" applyFont="1" applyFill="1" applyBorder="1" applyAlignment="1">
      <alignment horizontal="center" vertical="center"/>
    </xf>
    <xf numFmtId="176" fontId="18" fillId="11" borderId="129" xfId="0" applyNumberFormat="1" applyFont="1" applyFill="1" applyBorder="1" applyAlignment="1">
      <alignment horizontal="center" vertical="center"/>
    </xf>
    <xf numFmtId="176" fontId="18" fillId="11" borderId="130" xfId="0" applyNumberFormat="1" applyFont="1" applyFill="1" applyBorder="1" applyAlignment="1">
      <alignment horizontal="center" vertical="center"/>
    </xf>
    <xf numFmtId="0" fontId="18" fillId="0" borderId="131" xfId="0" applyFont="1" applyBorder="1" applyAlignment="1">
      <alignment horizontal="center" vertical="center"/>
    </xf>
    <xf numFmtId="0" fontId="18" fillId="0" borderId="119" xfId="0" applyFont="1" applyBorder="1" applyAlignment="1">
      <alignment horizontal="center" vertical="center"/>
    </xf>
    <xf numFmtId="0" fontId="18" fillId="11" borderId="133" xfId="0" applyFont="1" applyFill="1" applyBorder="1" applyAlignment="1">
      <alignment horizontal="center" vertical="center"/>
    </xf>
    <xf numFmtId="176" fontId="18" fillId="11" borderId="133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76" fontId="18" fillId="0" borderId="8" xfId="0" applyNumberFormat="1" applyFont="1" applyBorder="1" applyAlignment="1">
      <alignment horizontal="center" vertical="center"/>
    </xf>
    <xf numFmtId="0" fontId="18" fillId="11" borderId="8" xfId="0" applyFont="1" applyFill="1" applyBorder="1" applyAlignment="1">
      <alignment horizontal="center" vertical="center"/>
    </xf>
    <xf numFmtId="176" fontId="18" fillId="11" borderId="8" xfId="0" applyNumberFormat="1" applyFont="1" applyFill="1" applyBorder="1" applyAlignment="1">
      <alignment horizontal="center" vertical="center"/>
    </xf>
    <xf numFmtId="176" fontId="18" fillId="11" borderId="17" xfId="0" applyNumberFormat="1" applyFont="1" applyFill="1" applyBorder="1" applyAlignment="1">
      <alignment horizontal="center" vertical="center"/>
    </xf>
    <xf numFmtId="0" fontId="18" fillId="0" borderId="112" xfId="0" applyFont="1" applyBorder="1" applyAlignment="1">
      <alignment horizontal="center" vertical="center"/>
    </xf>
    <xf numFmtId="0" fontId="23" fillId="0" borderId="119" xfId="0" applyFont="1" applyBorder="1" applyAlignment="1">
      <alignment horizontal="center" vertical="center"/>
    </xf>
    <xf numFmtId="0" fontId="23" fillId="11" borderId="133" xfId="0" applyFont="1" applyFill="1" applyBorder="1" applyAlignment="1">
      <alignment horizontal="center" vertical="center"/>
    </xf>
    <xf numFmtId="176" fontId="23" fillId="11" borderId="133" xfId="0" applyNumberFormat="1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176" fontId="23" fillId="0" borderId="8" xfId="0" applyNumberFormat="1" applyFont="1" applyBorder="1" applyAlignment="1">
      <alignment horizontal="center" vertical="center"/>
    </xf>
    <xf numFmtId="0" fontId="23" fillId="11" borderId="8" xfId="0" applyFont="1" applyFill="1" applyBorder="1" applyAlignment="1">
      <alignment horizontal="center" vertical="center"/>
    </xf>
    <xf numFmtId="176" fontId="23" fillId="11" borderId="8" xfId="0" applyNumberFormat="1" applyFont="1" applyFill="1" applyBorder="1" applyAlignment="1">
      <alignment horizontal="center" vertical="center"/>
    </xf>
    <xf numFmtId="176" fontId="23" fillId="11" borderId="17" xfId="0" applyNumberFormat="1" applyFont="1" applyFill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120" xfId="0" applyFont="1" applyBorder="1" applyAlignment="1">
      <alignment horizontal="center" vertical="center"/>
    </xf>
    <xf numFmtId="0" fontId="23" fillId="11" borderId="135" xfId="0" applyFont="1" applyFill="1" applyBorder="1" applyAlignment="1">
      <alignment horizontal="center" vertical="center"/>
    </xf>
    <xf numFmtId="176" fontId="23" fillId="11" borderId="135" xfId="0" applyNumberFormat="1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76" fontId="23" fillId="0" borderId="11" xfId="0" applyNumberFormat="1" applyFont="1" applyBorder="1" applyAlignment="1">
      <alignment horizontal="center" vertical="center"/>
    </xf>
    <xf numFmtId="0" fontId="23" fillId="11" borderId="11" xfId="0" applyFont="1" applyFill="1" applyBorder="1" applyAlignment="1">
      <alignment horizontal="center" vertical="center"/>
    </xf>
    <xf numFmtId="176" fontId="23" fillId="11" borderId="11" xfId="0" applyNumberFormat="1" applyFont="1" applyFill="1" applyBorder="1" applyAlignment="1">
      <alignment horizontal="center" vertical="center"/>
    </xf>
    <xf numFmtId="176" fontId="23" fillId="11" borderId="19" xfId="0" applyNumberFormat="1" applyFont="1" applyFill="1" applyBorder="1" applyAlignment="1">
      <alignment horizontal="center" vertical="center"/>
    </xf>
    <xf numFmtId="0" fontId="23" fillId="0" borderId="136" xfId="0" applyFont="1" applyBorder="1" applyAlignment="1">
      <alignment horizontal="center" vertical="center"/>
    </xf>
    <xf numFmtId="9" fontId="19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20" borderId="137" xfId="0" applyFont="1" applyFill="1" applyBorder="1" applyAlignment="1">
      <alignment horizontal="center" vertical="center" wrapText="1"/>
    </xf>
    <xf numFmtId="0" fontId="26" fillId="7" borderId="121" xfId="0" applyFont="1" applyFill="1" applyBorder="1" applyAlignment="1">
      <alignment horizontal="center" vertical="center" wrapText="1"/>
    </xf>
    <xf numFmtId="0" fontId="26" fillId="21" borderId="114" xfId="0" applyFont="1" applyFill="1" applyBorder="1" applyAlignment="1">
      <alignment horizontal="center" vertical="center" wrapText="1"/>
    </xf>
    <xf numFmtId="9" fontId="27" fillId="3" borderId="114" xfId="0" applyNumberFormat="1" applyFont="1" applyFill="1" applyBorder="1" applyAlignment="1">
      <alignment horizontal="center" vertical="center"/>
    </xf>
    <xf numFmtId="0" fontId="25" fillId="0" borderId="118" xfId="0" applyFont="1" applyBorder="1" applyAlignment="1">
      <alignment horizontal="center" vertical="center"/>
    </xf>
    <xf numFmtId="0" fontId="25" fillId="0" borderId="138" xfId="0" applyFont="1" applyBorder="1" applyAlignment="1">
      <alignment horizontal="center" vertical="center"/>
    </xf>
    <xf numFmtId="0" fontId="25" fillId="0" borderId="139" xfId="0" applyFont="1" applyBorder="1" applyAlignment="1">
      <alignment horizontal="center" vertical="center"/>
    </xf>
    <xf numFmtId="0" fontId="25" fillId="0" borderId="140" xfId="0" applyFont="1" applyBorder="1" applyAlignment="1">
      <alignment horizontal="center" vertical="center"/>
    </xf>
    <xf numFmtId="0" fontId="25" fillId="0" borderId="119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41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11" borderId="7" xfId="0" applyFont="1" applyFill="1" applyBorder="1" applyAlignment="1">
      <alignment horizontal="center" vertical="center"/>
    </xf>
    <xf numFmtId="0" fontId="25" fillId="11" borderId="141" xfId="0" applyFont="1" applyFill="1" applyBorder="1" applyAlignment="1">
      <alignment horizontal="center" vertical="center"/>
    </xf>
    <xf numFmtId="0" fontId="25" fillId="11" borderId="9" xfId="0" applyFont="1" applyFill="1" applyBorder="1" applyAlignment="1">
      <alignment horizontal="center" vertical="center"/>
    </xf>
    <xf numFmtId="0" fontId="25" fillId="11" borderId="10" xfId="0" applyFont="1" applyFill="1" applyBorder="1" applyAlignment="1">
      <alignment horizontal="center" vertical="center"/>
    </xf>
    <xf numFmtId="0" fontId="25" fillId="11" borderId="142" xfId="0" applyFont="1" applyFill="1" applyBorder="1" applyAlignment="1">
      <alignment horizontal="center" vertical="center"/>
    </xf>
    <xf numFmtId="0" fontId="25" fillId="11" borderId="12" xfId="0" applyFont="1" applyFill="1" applyBorder="1" applyAlignment="1">
      <alignment horizontal="center" vertical="center"/>
    </xf>
    <xf numFmtId="0" fontId="25" fillId="11" borderId="119" xfId="0" applyFont="1" applyFill="1" applyBorder="1" applyAlignment="1">
      <alignment horizontal="center" vertical="center"/>
    </xf>
    <xf numFmtId="0" fontId="25" fillId="11" borderId="120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9" fontId="28" fillId="0" borderId="0" xfId="0" applyNumberFormat="1" applyFont="1" applyAlignment="1">
      <alignment horizontal="center" vertical="center"/>
    </xf>
    <xf numFmtId="176" fontId="28" fillId="0" borderId="0" xfId="0" applyNumberFormat="1" applyFont="1" applyAlignment="1">
      <alignment horizontal="center" vertical="center"/>
    </xf>
    <xf numFmtId="176" fontId="28" fillId="2" borderId="0" xfId="0" applyNumberFormat="1" applyFont="1" applyFill="1" applyAlignment="1">
      <alignment horizontal="center" vertical="center"/>
    </xf>
    <xf numFmtId="176" fontId="28" fillId="8" borderId="0" xfId="0" applyNumberFormat="1" applyFont="1" applyFill="1" applyAlignment="1">
      <alignment horizontal="center" vertical="center"/>
    </xf>
    <xf numFmtId="0" fontId="28" fillId="4" borderId="4" xfId="0" applyFont="1" applyFill="1" applyBorder="1" applyAlignment="1">
      <alignment vertical="center"/>
    </xf>
    <xf numFmtId="0" fontId="28" fillId="4" borderId="5" xfId="0" applyFont="1" applyFill="1" applyBorder="1" applyAlignment="1">
      <alignment horizontal="center" vertical="center"/>
    </xf>
    <xf numFmtId="9" fontId="28" fillId="4" borderId="6" xfId="0" applyNumberFormat="1" applyFont="1" applyFill="1" applyBorder="1" applyAlignment="1">
      <alignment horizontal="center" vertical="center"/>
    </xf>
    <xf numFmtId="176" fontId="28" fillId="0" borderId="0" xfId="0" applyNumberFormat="1" applyFont="1" applyAlignment="1">
      <alignment vertical="center"/>
    </xf>
    <xf numFmtId="0" fontId="28" fillId="0" borderId="7" xfId="0" applyFont="1" applyBorder="1" applyAlignment="1">
      <alignment vertical="center"/>
    </xf>
    <xf numFmtId="0" fontId="28" fillId="0" borderId="8" xfId="0" applyFont="1" applyBorder="1" applyAlignment="1">
      <alignment horizontal="center" vertical="center"/>
    </xf>
    <xf numFmtId="177" fontId="28" fillId="0" borderId="9" xfId="0" applyNumberFormat="1" applyFont="1" applyBorder="1" applyAlignment="1">
      <alignment horizontal="center" vertical="center"/>
    </xf>
    <xf numFmtId="0" fontId="28" fillId="4" borderId="7" xfId="0" applyFont="1" applyFill="1" applyBorder="1" applyAlignment="1">
      <alignment vertical="center"/>
    </xf>
    <xf numFmtId="0" fontId="28" fillId="4" borderId="8" xfId="0" applyFont="1" applyFill="1" applyBorder="1" applyAlignment="1">
      <alignment horizontal="center" vertical="center"/>
    </xf>
    <xf numFmtId="177" fontId="28" fillId="4" borderId="9" xfId="0" applyNumberFormat="1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vertical="center"/>
    </xf>
    <xf numFmtId="9" fontId="28" fillId="0" borderId="9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vertical="center"/>
    </xf>
    <xf numFmtId="0" fontId="28" fillId="0" borderId="11" xfId="0" applyFont="1" applyBorder="1" applyAlignment="1">
      <alignment horizontal="center" vertical="center"/>
    </xf>
    <xf numFmtId="177" fontId="28" fillId="0" borderId="0" xfId="0" applyNumberFormat="1" applyFont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9" fontId="28" fillId="4" borderId="9" xfId="0" applyNumberFormat="1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177" fontId="28" fillId="4" borderId="12" xfId="0" applyNumberFormat="1" applyFont="1" applyFill="1" applyBorder="1" applyAlignment="1">
      <alignment horizontal="center" vertical="center"/>
    </xf>
    <xf numFmtId="0" fontId="29" fillId="3" borderId="0" xfId="0" applyFont="1" applyFill="1" applyAlignment="1">
      <alignment vertical="center"/>
    </xf>
    <xf numFmtId="0" fontId="29" fillId="7" borderId="0" xfId="0" applyFont="1" applyFill="1" applyAlignment="1">
      <alignment horizontal="center" vertical="center"/>
    </xf>
    <xf numFmtId="9" fontId="28" fillId="0" borderId="0" xfId="0" applyNumberFormat="1" applyFont="1" applyAlignment="1">
      <alignment horizontal="left" vertical="center"/>
    </xf>
    <xf numFmtId="0" fontId="29" fillId="5" borderId="0" xfId="0" applyFont="1" applyFill="1" applyAlignment="1">
      <alignment horizontal="right" vertical="center"/>
    </xf>
    <xf numFmtId="9" fontId="29" fillId="5" borderId="0" xfId="0" applyNumberFormat="1" applyFont="1" applyFill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29" fillId="3" borderId="1" xfId="0" applyFont="1" applyFill="1" applyBorder="1" applyAlignment="1">
      <alignment vertical="center"/>
    </xf>
    <xf numFmtId="0" fontId="29" fillId="3" borderId="2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176" fontId="30" fillId="0" borderId="0" xfId="0" applyNumberFormat="1" applyFont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176" fontId="30" fillId="4" borderId="23" xfId="0" applyNumberFormat="1" applyFont="1" applyFill="1" applyBorder="1" applyAlignment="1">
      <alignment horizontal="center" vertical="center"/>
    </xf>
    <xf numFmtId="0" fontId="31" fillId="4" borderId="24" xfId="0" applyFont="1" applyFill="1" applyBorder="1" applyAlignment="1">
      <alignment horizontal="center" vertical="center"/>
    </xf>
    <xf numFmtId="176" fontId="30" fillId="4" borderId="4" xfId="0" applyNumberFormat="1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176" fontId="30" fillId="0" borderId="25" xfId="0" applyNumberFormat="1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176" fontId="30" fillId="0" borderId="7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176" fontId="30" fillId="4" borderId="25" xfId="0" applyNumberFormat="1" applyFont="1" applyFill="1" applyBorder="1" applyAlignment="1">
      <alignment horizontal="center" vertical="center"/>
    </xf>
    <xf numFmtId="0" fontId="31" fillId="4" borderId="26" xfId="0" applyFont="1" applyFill="1" applyBorder="1" applyAlignment="1">
      <alignment horizontal="center" vertical="center"/>
    </xf>
    <xf numFmtId="176" fontId="30" fillId="4" borderId="10" xfId="0" applyNumberFormat="1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center" vertical="center"/>
    </xf>
    <xf numFmtId="176" fontId="30" fillId="0" borderId="22" xfId="0" applyNumberFormat="1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176" fontId="29" fillId="3" borderId="2" xfId="0" applyNumberFormat="1" applyFont="1" applyFill="1" applyBorder="1" applyAlignment="1">
      <alignment horizontal="center" vertical="center"/>
    </xf>
    <xf numFmtId="176" fontId="30" fillId="4" borderId="7" xfId="0" applyNumberFormat="1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177" fontId="28" fillId="4" borderId="6" xfId="0" applyNumberFormat="1" applyFont="1" applyFill="1" applyBorder="1" applyAlignment="1">
      <alignment horizontal="center" vertical="center"/>
    </xf>
    <xf numFmtId="177" fontId="28" fillId="0" borderId="12" xfId="0" applyNumberFormat="1" applyFont="1" applyBorder="1" applyAlignment="1">
      <alignment horizontal="center" vertical="center"/>
    </xf>
    <xf numFmtId="0" fontId="32" fillId="12" borderId="0" xfId="0" applyFont="1" applyFill="1" applyAlignment="1">
      <alignment vertical="center"/>
    </xf>
    <xf numFmtId="49" fontId="33" fillId="13" borderId="0" xfId="0" applyNumberFormat="1" applyFont="1" applyFill="1" applyAlignment="1">
      <alignment horizontal="center" vertical="center"/>
    </xf>
    <xf numFmtId="0" fontId="33" fillId="13" borderId="0" xfId="0" applyFont="1" applyFill="1" applyAlignment="1">
      <alignment vertical="center"/>
    </xf>
    <xf numFmtId="0" fontId="33" fillId="13" borderId="21" xfId="0" applyFont="1" applyFill="1" applyBorder="1" applyAlignment="1">
      <alignment horizontal="center" vertical="center"/>
    </xf>
    <xf numFmtId="0" fontId="33" fillId="13" borderId="0" xfId="0" applyFont="1" applyFill="1" applyAlignment="1">
      <alignment horizontal="center" vertical="center"/>
    </xf>
    <xf numFmtId="0" fontId="34" fillId="0" borderId="0" xfId="0" applyFont="1"/>
    <xf numFmtId="0" fontId="33" fillId="14" borderId="0" xfId="0" applyFont="1" applyFill="1" applyAlignment="1">
      <alignment vertical="center"/>
    </xf>
    <xf numFmtId="49" fontId="33" fillId="14" borderId="0" xfId="0" applyNumberFormat="1" applyFont="1" applyFill="1" applyAlignment="1">
      <alignment horizontal="center" vertical="center"/>
    </xf>
    <xf numFmtId="0" fontId="33" fillId="13" borderId="39" xfId="0" applyFont="1" applyFill="1" applyBorder="1" applyAlignment="1">
      <alignment horizontal="center" vertical="center"/>
    </xf>
    <xf numFmtId="0" fontId="33" fillId="13" borderId="40" xfId="0" applyFont="1" applyFill="1" applyBorder="1" applyAlignment="1">
      <alignment horizontal="center" vertical="center"/>
    </xf>
    <xf numFmtId="0" fontId="33" fillId="11" borderId="40" xfId="0" applyFont="1" applyFill="1" applyBorder="1" applyAlignment="1">
      <alignment horizontal="center" vertical="center"/>
    </xf>
    <xf numFmtId="0" fontId="33" fillId="11" borderId="41" xfId="0" applyFont="1" applyFill="1" applyBorder="1" applyAlignment="1">
      <alignment horizontal="center" vertical="center"/>
    </xf>
    <xf numFmtId="0" fontId="33" fillId="13" borderId="42" xfId="0" applyFont="1" applyFill="1" applyBorder="1" applyAlignment="1">
      <alignment horizontal="center" vertical="center"/>
    </xf>
    <xf numFmtId="0" fontId="33" fillId="13" borderId="43" xfId="0" applyFont="1" applyFill="1" applyBorder="1" applyAlignment="1">
      <alignment horizontal="center" vertical="center"/>
    </xf>
    <xf numFmtId="0" fontId="33" fillId="11" borderId="43" xfId="0" applyFont="1" applyFill="1" applyBorder="1" applyAlignment="1">
      <alignment horizontal="center" vertical="center"/>
    </xf>
    <xf numFmtId="0" fontId="33" fillId="11" borderId="44" xfId="0" applyFont="1" applyFill="1" applyBorder="1" applyAlignment="1">
      <alignment horizontal="center" vertical="center"/>
    </xf>
    <xf numFmtId="0" fontId="33" fillId="14" borderId="45" xfId="0" applyFont="1" applyFill="1" applyBorder="1" applyAlignment="1">
      <alignment vertical="center"/>
    </xf>
    <xf numFmtId="49" fontId="33" fillId="14" borderId="46" xfId="0" applyNumberFormat="1" applyFont="1" applyFill="1" applyBorder="1" applyAlignment="1">
      <alignment horizontal="center" vertical="center"/>
    </xf>
    <xf numFmtId="0" fontId="33" fillId="13" borderId="50" xfId="0" applyFont="1" applyFill="1" applyBorder="1" applyAlignment="1">
      <alignment vertical="center"/>
    </xf>
    <xf numFmtId="49" fontId="33" fillId="13" borderId="51" xfId="0" applyNumberFormat="1" applyFont="1" applyFill="1" applyBorder="1" applyAlignment="1">
      <alignment horizontal="center" vertical="center"/>
    </xf>
    <xf numFmtId="0" fontId="33" fillId="13" borderId="52" xfId="0" applyFont="1" applyFill="1" applyBorder="1" applyAlignment="1">
      <alignment horizontal="center" vertical="center"/>
    </xf>
    <xf numFmtId="0" fontId="33" fillId="13" borderId="53" xfId="0" applyFont="1" applyFill="1" applyBorder="1" applyAlignment="1">
      <alignment horizontal="center" vertical="center"/>
    </xf>
    <xf numFmtId="0" fontId="33" fillId="13" borderId="54" xfId="0" applyFont="1" applyFill="1" applyBorder="1" applyAlignment="1">
      <alignment horizontal="center" vertical="center"/>
    </xf>
    <xf numFmtId="0" fontId="33" fillId="14" borderId="50" xfId="0" applyFont="1" applyFill="1" applyBorder="1" applyAlignment="1">
      <alignment vertical="center"/>
    </xf>
    <xf numFmtId="49" fontId="33" fillId="14" borderId="51" xfId="0" applyNumberFormat="1" applyFont="1" applyFill="1" applyBorder="1" applyAlignment="1">
      <alignment horizontal="center" vertical="center"/>
    </xf>
    <xf numFmtId="0" fontId="33" fillId="13" borderId="55" xfId="0" applyFont="1" applyFill="1" applyBorder="1" applyAlignment="1">
      <alignment horizontal="center" vertical="center"/>
    </xf>
    <xf numFmtId="0" fontId="33" fillId="13" borderId="56" xfId="0" applyFont="1" applyFill="1" applyBorder="1" applyAlignment="1">
      <alignment horizontal="center" vertical="center"/>
    </xf>
    <xf numFmtId="0" fontId="33" fillId="13" borderId="57" xfId="0" applyFont="1" applyFill="1" applyBorder="1" applyAlignment="1">
      <alignment horizontal="center" vertical="center"/>
    </xf>
    <xf numFmtId="0" fontId="33" fillId="13" borderId="58" xfId="0" applyFont="1" applyFill="1" applyBorder="1" applyAlignment="1">
      <alignment vertical="center"/>
    </xf>
    <xf numFmtId="49" fontId="33" fillId="13" borderId="59" xfId="0" applyNumberFormat="1" applyFont="1" applyFill="1" applyBorder="1" applyAlignment="1">
      <alignment horizontal="center" vertical="center"/>
    </xf>
    <xf numFmtId="0" fontId="33" fillId="11" borderId="63" xfId="0" applyFont="1" applyFill="1" applyBorder="1" applyAlignment="1">
      <alignment horizontal="center" vertical="center"/>
    </xf>
    <xf numFmtId="0" fontId="33" fillId="13" borderId="64" xfId="0" applyFont="1" applyFill="1" applyBorder="1" applyAlignment="1">
      <alignment horizontal="center" vertical="center"/>
    </xf>
    <xf numFmtId="0" fontId="33" fillId="11" borderId="64" xfId="0" applyFont="1" applyFill="1" applyBorder="1" applyAlignment="1">
      <alignment horizontal="center" vertical="center"/>
    </xf>
    <xf numFmtId="0" fontId="33" fillId="13" borderId="65" xfId="0" applyFont="1" applyFill="1" applyBorder="1" applyAlignment="1">
      <alignment horizontal="center" vertical="center"/>
    </xf>
    <xf numFmtId="0" fontId="33" fillId="11" borderId="66" xfId="0" applyFont="1" applyFill="1" applyBorder="1" applyAlignment="1">
      <alignment horizontal="center" vertical="center"/>
    </xf>
    <xf numFmtId="0" fontId="33" fillId="13" borderId="67" xfId="0" applyFont="1" applyFill="1" applyBorder="1" applyAlignment="1">
      <alignment horizontal="center" vertical="center"/>
    </xf>
    <xf numFmtId="0" fontId="33" fillId="11" borderId="67" xfId="0" applyFont="1" applyFill="1" applyBorder="1" applyAlignment="1">
      <alignment horizontal="center" vertical="center"/>
    </xf>
    <xf numFmtId="0" fontId="33" fillId="13" borderId="68" xfId="0" applyFont="1" applyFill="1" applyBorder="1" applyAlignment="1">
      <alignment horizontal="center" vertical="center"/>
    </xf>
    <xf numFmtId="0" fontId="33" fillId="14" borderId="58" xfId="0" applyFont="1" applyFill="1" applyBorder="1" applyAlignment="1">
      <alignment vertical="center"/>
    </xf>
    <xf numFmtId="49" fontId="33" fillId="14" borderId="59" xfId="0" applyNumberFormat="1" applyFont="1" applyFill="1" applyBorder="1" applyAlignment="1">
      <alignment horizontal="center" vertical="center"/>
    </xf>
    <xf numFmtId="0" fontId="33" fillId="22" borderId="145" xfId="0" applyFont="1" applyFill="1" applyBorder="1" applyAlignment="1">
      <alignment vertical="center"/>
    </xf>
    <xf numFmtId="49" fontId="33" fillId="22" borderId="146" xfId="0" applyNumberFormat="1" applyFont="1" applyFill="1" applyBorder="1" applyAlignment="1">
      <alignment horizontal="center" vertical="center"/>
    </xf>
    <xf numFmtId="0" fontId="33" fillId="14" borderId="143" xfId="0" applyFont="1" applyFill="1" applyBorder="1" applyAlignment="1">
      <alignment vertical="center"/>
    </xf>
    <xf numFmtId="49" fontId="33" fillId="14" borderId="144" xfId="0" applyNumberFormat="1" applyFont="1" applyFill="1" applyBorder="1" applyAlignment="1">
      <alignment horizontal="center" vertical="center"/>
    </xf>
    <xf numFmtId="0" fontId="33" fillId="13" borderId="69" xfId="0" applyFont="1" applyFill="1" applyBorder="1" applyAlignment="1">
      <alignment vertical="center"/>
    </xf>
    <xf numFmtId="49" fontId="33" fillId="13" borderId="70" xfId="0" applyNumberFormat="1" applyFont="1" applyFill="1" applyBorder="1" applyAlignment="1">
      <alignment horizontal="center" vertical="center"/>
    </xf>
    <xf numFmtId="0" fontId="33" fillId="11" borderId="71" xfId="0" applyFont="1" applyFill="1" applyBorder="1" applyAlignment="1">
      <alignment horizontal="center" vertical="center"/>
    </xf>
    <xf numFmtId="0" fontId="33" fillId="13" borderId="72" xfId="0" applyFont="1" applyFill="1" applyBorder="1" applyAlignment="1">
      <alignment horizontal="center" vertical="center"/>
    </xf>
    <xf numFmtId="0" fontId="33" fillId="11" borderId="72" xfId="0" applyFont="1" applyFill="1" applyBorder="1" applyAlignment="1">
      <alignment horizontal="center" vertical="center"/>
    </xf>
    <xf numFmtId="0" fontId="33" fillId="13" borderId="73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3" fillId="13" borderId="151" xfId="0" applyFont="1" applyFill="1" applyBorder="1" applyAlignment="1">
      <alignment vertical="center"/>
    </xf>
    <xf numFmtId="0" fontId="33" fillId="13" borderId="158" xfId="0" applyFont="1" applyFill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9" fillId="6" borderId="0" xfId="0" applyFont="1" applyFill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49" fontId="28" fillId="4" borderId="15" xfId="0" applyNumberFormat="1" applyFont="1" applyFill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49" fontId="28" fillId="0" borderId="17" xfId="0" applyNumberFormat="1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49" fontId="28" fillId="4" borderId="19" xfId="0" applyNumberFormat="1" applyFont="1" applyFill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9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vertical="center"/>
    </xf>
    <xf numFmtId="0" fontId="33" fillId="13" borderId="150" xfId="0" applyFont="1" applyFill="1" applyBorder="1" applyAlignment="1">
      <alignment horizontal="center" vertical="center"/>
    </xf>
    <xf numFmtId="0" fontId="0" fillId="0" borderId="151" xfId="0" applyBorder="1" applyAlignment="1">
      <alignment vertical="center"/>
    </xf>
    <xf numFmtId="0" fontId="0" fillId="0" borderId="172" xfId="0" applyBorder="1" applyAlignment="1">
      <alignment vertical="center"/>
    </xf>
    <xf numFmtId="0" fontId="0" fillId="0" borderId="157" xfId="0" applyBorder="1" applyAlignment="1">
      <alignment vertical="center"/>
    </xf>
    <xf numFmtId="0" fontId="0" fillId="0" borderId="158" xfId="0" applyBorder="1" applyAlignment="1">
      <alignment vertical="center"/>
    </xf>
    <xf numFmtId="0" fontId="0" fillId="0" borderId="164" xfId="0" applyBorder="1" applyAlignment="1">
      <alignment vertical="center"/>
    </xf>
    <xf numFmtId="0" fontId="33" fillId="13" borderId="167" xfId="0" applyFont="1" applyFill="1" applyBorder="1" applyAlignment="1">
      <alignment horizontal="center" vertical="center"/>
    </xf>
    <xf numFmtId="0" fontId="0" fillId="0" borderId="168" xfId="0" applyBorder="1" applyAlignment="1">
      <alignment horizontal="center" vertical="center"/>
    </xf>
    <xf numFmtId="0" fontId="0" fillId="0" borderId="170" xfId="0" applyBorder="1" applyAlignment="1">
      <alignment horizontal="center" vertical="center"/>
    </xf>
    <xf numFmtId="0" fontId="0" fillId="0" borderId="171" xfId="0" applyBorder="1" applyAlignment="1">
      <alignment horizontal="center" vertical="center"/>
    </xf>
    <xf numFmtId="0" fontId="33" fillId="13" borderId="166" xfId="0" applyFont="1" applyFill="1" applyBorder="1" applyAlignment="1">
      <alignment horizontal="center" vertical="center"/>
    </xf>
    <xf numFmtId="0" fontId="0" fillId="0" borderId="167" xfId="0" applyBorder="1" applyAlignment="1">
      <alignment horizontal="center" vertical="center"/>
    </xf>
    <xf numFmtId="0" fontId="0" fillId="0" borderId="169" xfId="0" applyBorder="1" applyAlignment="1">
      <alignment horizontal="center" vertical="center"/>
    </xf>
    <xf numFmtId="0" fontId="32" fillId="9" borderId="47" xfId="0" applyFont="1" applyFill="1" applyBorder="1" applyAlignment="1">
      <alignment horizontal="center" vertical="center"/>
    </xf>
    <xf numFmtId="0" fontId="32" fillId="9" borderId="48" xfId="0" applyFont="1" applyFill="1" applyBorder="1" applyAlignment="1">
      <alignment horizontal="center" vertical="center"/>
    </xf>
    <xf numFmtId="0" fontId="32" fillId="9" borderId="49" xfId="0" applyFont="1" applyFill="1" applyBorder="1" applyAlignment="1">
      <alignment horizontal="center" vertical="center"/>
    </xf>
    <xf numFmtId="0" fontId="33" fillId="13" borderId="33" xfId="0" applyFont="1" applyFill="1" applyBorder="1" applyAlignment="1">
      <alignment horizontal="center" vertical="center"/>
    </xf>
    <xf numFmtId="0" fontId="33" fillId="13" borderId="34" xfId="0" applyFont="1" applyFill="1" applyBorder="1" applyAlignment="1">
      <alignment horizontal="center" vertical="center"/>
    </xf>
    <xf numFmtId="9" fontId="33" fillId="13" borderId="34" xfId="0" applyNumberFormat="1" applyFont="1" applyFill="1" applyBorder="1" applyAlignment="1">
      <alignment horizontal="center" vertical="center"/>
    </xf>
    <xf numFmtId="0" fontId="33" fillId="13" borderId="35" xfId="0" applyFont="1" applyFill="1" applyBorder="1" applyAlignment="1">
      <alignment horizontal="center" vertical="center"/>
    </xf>
    <xf numFmtId="0" fontId="32" fillId="12" borderId="36" xfId="0" applyFont="1" applyFill="1" applyBorder="1" applyAlignment="1">
      <alignment horizontal="center" vertical="center"/>
    </xf>
    <xf numFmtId="0" fontId="32" fillId="12" borderId="37" xfId="0" applyFont="1" applyFill="1" applyBorder="1" applyAlignment="1">
      <alignment horizontal="center" vertical="center"/>
    </xf>
    <xf numFmtId="0" fontId="32" fillId="12" borderId="38" xfId="0" applyFont="1" applyFill="1" applyBorder="1" applyAlignment="1">
      <alignment horizontal="center" vertical="center"/>
    </xf>
    <xf numFmtId="0" fontId="33" fillId="7" borderId="155" xfId="0" applyFont="1" applyFill="1" applyBorder="1" applyAlignment="1">
      <alignment horizontal="center" vertical="center"/>
    </xf>
    <xf numFmtId="0" fontId="34" fillId="7" borderId="151" xfId="0" applyFont="1" applyFill="1" applyBorder="1" applyAlignment="1">
      <alignment horizontal="center" vertical="center"/>
    </xf>
    <xf numFmtId="0" fontId="34" fillId="7" borderId="152" xfId="0" applyFont="1" applyFill="1" applyBorder="1" applyAlignment="1">
      <alignment horizontal="center" vertical="center"/>
    </xf>
    <xf numFmtId="0" fontId="34" fillId="7" borderId="162" xfId="0" applyFont="1" applyFill="1" applyBorder="1" applyAlignment="1">
      <alignment horizontal="center" vertical="center"/>
    </xf>
    <xf numFmtId="0" fontId="34" fillId="7" borderId="158" xfId="0" applyFont="1" applyFill="1" applyBorder="1" applyAlignment="1">
      <alignment horizontal="center" vertical="center"/>
    </xf>
    <xf numFmtId="0" fontId="34" fillId="7" borderId="159" xfId="0" applyFont="1" applyFill="1" applyBorder="1" applyAlignment="1">
      <alignment horizontal="center" vertical="center"/>
    </xf>
    <xf numFmtId="0" fontId="33" fillId="13" borderId="153" xfId="0" applyFont="1" applyFill="1" applyBorder="1" applyAlignment="1">
      <alignment horizontal="center" vertical="center"/>
    </xf>
    <xf numFmtId="0" fontId="33" fillId="13" borderId="156" xfId="0" applyFont="1" applyFill="1" applyBorder="1" applyAlignment="1">
      <alignment horizontal="center" vertical="center"/>
    </xf>
    <xf numFmtId="0" fontId="34" fillId="13" borderId="160" xfId="0" applyFont="1" applyFill="1" applyBorder="1" applyAlignment="1">
      <alignment horizontal="center" vertical="center"/>
    </xf>
    <xf numFmtId="0" fontId="34" fillId="13" borderId="163" xfId="0" applyFont="1" applyFill="1" applyBorder="1" applyAlignment="1">
      <alignment horizontal="center" vertical="center"/>
    </xf>
    <xf numFmtId="0" fontId="33" fillId="13" borderId="154" xfId="0" applyFont="1" applyFill="1" applyBorder="1" applyAlignment="1">
      <alignment horizontal="center" vertical="center"/>
    </xf>
    <xf numFmtId="0" fontId="34" fillId="13" borderId="161" xfId="0" applyFont="1" applyFill="1" applyBorder="1" applyAlignment="1">
      <alignment horizontal="center" vertical="center"/>
    </xf>
    <xf numFmtId="0" fontId="33" fillId="8" borderId="150" xfId="0" applyFont="1" applyFill="1" applyBorder="1" applyAlignment="1">
      <alignment horizontal="center" vertical="center"/>
    </xf>
    <xf numFmtId="0" fontId="34" fillId="8" borderId="151" xfId="0" applyFont="1" applyFill="1" applyBorder="1" applyAlignment="1">
      <alignment horizontal="center" vertical="center"/>
    </xf>
    <xf numFmtId="0" fontId="34" fillId="8" borderId="152" xfId="0" applyFont="1" applyFill="1" applyBorder="1" applyAlignment="1">
      <alignment horizontal="center" vertical="center"/>
    </xf>
    <xf numFmtId="0" fontId="34" fillId="8" borderId="157" xfId="0" applyFont="1" applyFill="1" applyBorder="1" applyAlignment="1">
      <alignment horizontal="center" vertical="center"/>
    </xf>
    <xf numFmtId="0" fontId="34" fillId="8" borderId="158" xfId="0" applyFont="1" applyFill="1" applyBorder="1" applyAlignment="1">
      <alignment horizontal="center" vertical="center"/>
    </xf>
    <xf numFmtId="0" fontId="34" fillId="8" borderId="159" xfId="0" applyFont="1" applyFill="1" applyBorder="1" applyAlignment="1">
      <alignment horizontal="center" vertical="center"/>
    </xf>
    <xf numFmtId="0" fontId="33" fillId="23" borderId="155" xfId="0" applyFont="1" applyFill="1" applyBorder="1" applyAlignment="1">
      <alignment horizontal="center" vertical="center"/>
    </xf>
    <xf numFmtId="0" fontId="34" fillId="23" borderId="151" xfId="0" applyFont="1" applyFill="1" applyBorder="1" applyAlignment="1">
      <alignment horizontal="center" vertical="center"/>
    </xf>
    <xf numFmtId="0" fontId="34" fillId="23" borderId="152" xfId="0" applyFont="1" applyFill="1" applyBorder="1" applyAlignment="1">
      <alignment horizontal="center" vertical="center"/>
    </xf>
    <xf numFmtId="0" fontId="34" fillId="23" borderId="162" xfId="0" applyFont="1" applyFill="1" applyBorder="1" applyAlignment="1">
      <alignment horizontal="center" vertical="center"/>
    </xf>
    <xf numFmtId="0" fontId="34" fillId="23" borderId="158" xfId="0" applyFont="1" applyFill="1" applyBorder="1" applyAlignment="1">
      <alignment horizontal="center" vertical="center"/>
    </xf>
    <xf numFmtId="0" fontId="34" fillId="23" borderId="159" xfId="0" applyFont="1" applyFill="1" applyBorder="1" applyAlignment="1">
      <alignment horizontal="center" vertical="center"/>
    </xf>
    <xf numFmtId="0" fontId="33" fillId="24" borderId="155" xfId="0" applyFont="1" applyFill="1" applyBorder="1" applyAlignment="1">
      <alignment horizontal="center" vertical="center"/>
    </xf>
    <xf numFmtId="0" fontId="34" fillId="24" borderId="151" xfId="0" applyFont="1" applyFill="1" applyBorder="1" applyAlignment="1">
      <alignment horizontal="center" vertical="center"/>
    </xf>
    <xf numFmtId="0" fontId="34" fillId="24" borderId="152" xfId="0" applyFont="1" applyFill="1" applyBorder="1" applyAlignment="1">
      <alignment horizontal="center" vertical="center"/>
    </xf>
    <xf numFmtId="0" fontId="34" fillId="24" borderId="162" xfId="0" applyFont="1" applyFill="1" applyBorder="1" applyAlignment="1">
      <alignment horizontal="center" vertical="center"/>
    </xf>
    <xf numFmtId="0" fontId="34" fillId="24" borderId="158" xfId="0" applyFont="1" applyFill="1" applyBorder="1" applyAlignment="1">
      <alignment horizontal="center" vertical="center"/>
    </xf>
    <xf numFmtId="0" fontId="34" fillId="24" borderId="159" xfId="0" applyFont="1" applyFill="1" applyBorder="1" applyAlignment="1">
      <alignment horizontal="center" vertical="center"/>
    </xf>
    <xf numFmtId="0" fontId="32" fillId="19" borderId="147" xfId="0" applyFont="1" applyFill="1" applyBorder="1" applyAlignment="1">
      <alignment horizontal="center" vertical="center"/>
    </xf>
    <xf numFmtId="0" fontId="35" fillId="0" borderId="148" xfId="0" applyFont="1" applyBorder="1" applyAlignment="1">
      <alignment horizontal="center" vertical="center"/>
    </xf>
    <xf numFmtId="0" fontId="35" fillId="0" borderId="149" xfId="0" applyFont="1" applyBorder="1" applyAlignment="1">
      <alignment horizontal="center" vertical="center"/>
    </xf>
    <xf numFmtId="0" fontId="32" fillId="12" borderId="45" xfId="0" applyFont="1" applyFill="1" applyBorder="1" applyAlignment="1">
      <alignment horizontal="center" vertical="center"/>
    </xf>
    <xf numFmtId="0" fontId="35" fillId="0" borderId="165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2" fillId="12" borderId="60" xfId="0" applyFont="1" applyFill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19" fillId="0" borderId="97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9" fillId="0" borderId="101" xfId="0" applyFont="1" applyBorder="1" applyAlignment="1">
      <alignment horizontal="center" vertical="center"/>
    </xf>
    <xf numFmtId="0" fontId="19" fillId="0" borderId="90" xfId="0" applyFont="1" applyBorder="1" applyAlignment="1">
      <alignment horizontal="center" vertical="center"/>
    </xf>
    <xf numFmtId="0" fontId="19" fillId="0" borderId="92" xfId="0" applyFont="1" applyBorder="1" applyAlignment="1">
      <alignment horizontal="center" vertical="center"/>
    </xf>
    <xf numFmtId="0" fontId="19" fillId="0" borderId="94" xfId="0" applyFont="1" applyBorder="1" applyAlignment="1">
      <alignment horizontal="center" vertical="center"/>
    </xf>
    <xf numFmtId="0" fontId="19" fillId="0" borderId="96" xfId="0" applyFont="1" applyBorder="1" applyAlignment="1">
      <alignment horizontal="center" vertical="center"/>
    </xf>
    <xf numFmtId="0" fontId="19" fillId="0" borderId="98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/>
    </xf>
    <xf numFmtId="0" fontId="19" fillId="14" borderId="119" xfId="0" applyFont="1" applyFill="1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19" fillId="13" borderId="102" xfId="0" applyFont="1" applyFill="1" applyBorder="1" applyAlignment="1">
      <alignment horizontal="center" vertical="center" wrapText="1"/>
    </xf>
    <xf numFmtId="0" fontId="0" fillId="13" borderId="103" xfId="0" applyFill="1" applyBorder="1" applyAlignment="1">
      <alignment horizontal="center" vertical="center" wrapText="1"/>
    </xf>
    <xf numFmtId="0" fontId="0" fillId="13" borderId="104" xfId="0" applyFill="1" applyBorder="1" applyAlignment="1">
      <alignment horizontal="center" vertical="center" wrapText="1"/>
    </xf>
    <xf numFmtId="0" fontId="9" fillId="17" borderId="106" xfId="0" applyFont="1" applyFill="1" applyBorder="1" applyAlignment="1">
      <alignment horizontal="center" vertical="center" textRotation="90" wrapText="1"/>
    </xf>
    <xf numFmtId="0" fontId="9" fillId="17" borderId="21" xfId="0" applyFont="1" applyFill="1" applyBorder="1" applyAlignment="1">
      <alignment horizontal="center" vertical="center" textRotation="90" wrapText="1"/>
    </xf>
    <xf numFmtId="0" fontId="9" fillId="17" borderId="110" xfId="0" applyFont="1" applyFill="1" applyBorder="1" applyAlignment="1">
      <alignment horizontal="center" vertical="center" textRotation="90" wrapText="1"/>
    </xf>
    <xf numFmtId="0" fontId="19" fillId="13" borderId="105" xfId="0" applyFont="1" applyFill="1" applyBorder="1" applyAlignment="1">
      <alignment vertical="center" wrapText="1"/>
    </xf>
    <xf numFmtId="0" fontId="9" fillId="17" borderId="116" xfId="0" applyFont="1" applyFill="1" applyBorder="1" applyAlignment="1">
      <alignment horizontal="center" vertical="center" textRotation="90" wrapText="1"/>
    </xf>
    <xf numFmtId="0" fontId="9" fillId="17" borderId="30" xfId="0" applyFont="1" applyFill="1" applyBorder="1" applyAlignment="1">
      <alignment horizontal="center" vertical="center" textRotation="90" wrapText="1"/>
    </xf>
    <xf numFmtId="0" fontId="9" fillId="17" borderId="117" xfId="0" applyFont="1" applyFill="1" applyBorder="1" applyAlignment="1">
      <alignment horizontal="center" vertical="center" textRotation="90" wrapText="1"/>
    </xf>
    <xf numFmtId="0" fontId="19" fillId="14" borderId="106" xfId="0" applyFont="1" applyFill="1" applyBorder="1" applyAlignment="1">
      <alignment horizontal="center" vertical="center" textRotation="90" wrapText="1"/>
    </xf>
    <xf numFmtId="0" fontId="10" fillId="0" borderId="21" xfId="0" applyFont="1" applyBorder="1" applyAlignment="1">
      <alignment vertical="center" textRotation="90" wrapText="1"/>
    </xf>
    <xf numFmtId="0" fontId="10" fillId="0" borderId="110" xfId="0" applyFont="1" applyBorder="1" applyAlignment="1">
      <alignment vertical="center" textRotation="90" wrapText="1"/>
    </xf>
    <xf numFmtId="0" fontId="19" fillId="14" borderId="107" xfId="0" applyFont="1" applyFill="1" applyBorder="1" applyAlignment="1">
      <alignment horizontal="center" vertical="center"/>
    </xf>
    <xf numFmtId="0" fontId="19" fillId="14" borderId="108" xfId="0" applyFont="1" applyFill="1" applyBorder="1" applyAlignment="1">
      <alignment horizontal="center" vertical="center"/>
    </xf>
    <xf numFmtId="0" fontId="19" fillId="14" borderId="109" xfId="0" applyFont="1" applyFill="1" applyBorder="1" applyAlignment="1">
      <alignment horizontal="center" vertical="center"/>
    </xf>
    <xf numFmtId="9" fontId="22" fillId="18" borderId="121" xfId="0" applyNumberFormat="1" applyFont="1" applyFill="1" applyBorder="1" applyAlignment="1">
      <alignment horizontal="center" vertical="center" wrapText="1"/>
    </xf>
    <xf numFmtId="9" fontId="22" fillId="18" borderId="122" xfId="0" applyNumberFormat="1" applyFont="1" applyFill="1" applyBorder="1" applyAlignment="1">
      <alignment horizontal="center" vertical="center" wrapText="1"/>
    </xf>
    <xf numFmtId="0" fontId="22" fillId="18" borderId="122" xfId="0" applyFont="1" applyFill="1" applyBorder="1" applyAlignment="1">
      <alignment horizontal="center" vertical="center" wrapText="1"/>
    </xf>
    <xf numFmtId="0" fontId="22" fillId="18" borderId="123" xfId="0" applyFont="1" applyFill="1" applyBorder="1" applyAlignment="1">
      <alignment horizontal="center" vertical="center" wrapText="1"/>
    </xf>
    <xf numFmtId="0" fontId="22" fillId="18" borderId="127" xfId="0" applyFont="1" applyFill="1" applyBorder="1" applyAlignment="1">
      <alignment horizontal="center" vertical="center" textRotation="90" wrapText="1"/>
    </xf>
    <xf numFmtId="0" fontId="22" fillId="18" borderId="132" xfId="0" applyFont="1" applyFill="1" applyBorder="1" applyAlignment="1">
      <alignment horizontal="center" vertical="center" textRotation="90" wrapText="1"/>
    </xf>
    <xf numFmtId="0" fontId="19" fillId="0" borderId="132" xfId="0" applyFont="1" applyBorder="1" applyAlignment="1">
      <alignment horizontal="center" vertical="center"/>
    </xf>
    <xf numFmtId="0" fontId="19" fillId="0" borderId="134" xfId="0" applyFont="1" applyBorder="1" applyAlignment="1">
      <alignment horizontal="center" vertical="center"/>
    </xf>
    <xf numFmtId="0" fontId="24" fillId="6" borderId="122" xfId="0" applyFont="1" applyFill="1" applyBorder="1" applyAlignment="1">
      <alignment horizontal="center" vertical="center" wrapText="1"/>
    </xf>
    <xf numFmtId="0" fontId="24" fillId="19" borderId="122" xfId="0" applyFont="1" applyFill="1" applyBorder="1" applyAlignment="1">
      <alignment horizontal="center" vertical="center" wrapText="1"/>
    </xf>
    <xf numFmtId="0" fontId="24" fillId="18" borderId="122" xfId="0" applyFont="1" applyFill="1" applyBorder="1" applyAlignment="1">
      <alignment horizontal="center" vertical="center" wrapText="1"/>
    </xf>
    <xf numFmtId="0" fontId="24" fillId="18" borderId="127" xfId="0" applyFont="1" applyFill="1" applyBorder="1" applyAlignment="1">
      <alignment horizontal="center" vertical="center" textRotation="90" wrapText="1"/>
    </xf>
    <xf numFmtId="0" fontId="24" fillId="18" borderId="132" xfId="0" applyFont="1" applyFill="1" applyBorder="1" applyAlignment="1">
      <alignment horizontal="center" vertical="center" textRotation="90" wrapText="1"/>
    </xf>
    <xf numFmtId="0" fontId="0" fillId="0" borderId="132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</cellXfs>
  <cellStyles count="1">
    <cellStyle name="Normal" xfId="0" builtinId="0" customBuiltin="1"/>
  </cellStyles>
  <dxfs count="4"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3"/>
  <sheetViews>
    <sheetView zoomScaleNormal="100" workbookViewId="0">
      <selection activeCell="K11" sqref="K11"/>
    </sheetView>
  </sheetViews>
  <sheetFormatPr defaultColWidth="9.19921875" defaultRowHeight="12.75"/>
  <cols>
    <col min="1" max="1" width="2.09765625" style="144" customWidth="1"/>
    <col min="2" max="2" width="32.5" style="144" customWidth="1"/>
    <col min="3" max="3" width="9.19921875" style="145"/>
    <col min="4" max="4" width="10.5" style="146" customWidth="1"/>
    <col min="5" max="5" width="11.5" style="147" customWidth="1"/>
    <col min="6" max="6" width="9.19921875" style="145"/>
    <col min="7" max="7" width="3.296875" style="144" customWidth="1"/>
    <col min="8" max="8" width="22.796875" style="144" customWidth="1"/>
    <col min="9" max="10" width="9.19921875" style="144"/>
    <col min="11" max="11" width="11.5" style="144" customWidth="1"/>
    <col min="12" max="16384" width="9.19921875" style="144"/>
  </cols>
  <sheetData>
    <row r="1" spans="2:12">
      <c r="B1" s="255" t="s">
        <v>24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2:12" ht="4.5" customHeight="1"/>
    <row r="3" spans="2:12" ht="24" customHeight="1">
      <c r="B3" s="169" t="s">
        <v>13</v>
      </c>
      <c r="C3" s="170">
        <v>24</v>
      </c>
      <c r="D3" s="171" t="s">
        <v>32</v>
      </c>
    </row>
    <row r="4" spans="2:12">
      <c r="B4" s="172" t="s">
        <v>14</v>
      </c>
      <c r="C4" s="173">
        <v>0.65</v>
      </c>
      <c r="D4" s="174">
        <f>C3*C4</f>
        <v>15.600000000000001</v>
      </c>
      <c r="E4" s="148">
        <v>16</v>
      </c>
      <c r="F4" s="264" t="s">
        <v>33</v>
      </c>
      <c r="G4" s="265"/>
      <c r="H4" s="265"/>
    </row>
    <row r="5" spans="2:12">
      <c r="B5" s="172" t="s">
        <v>15</v>
      </c>
      <c r="C5" s="173">
        <v>0.35</v>
      </c>
      <c r="D5" s="174">
        <f>C5*C3</f>
        <v>8.3999999999999986</v>
      </c>
      <c r="E5" s="148">
        <v>8</v>
      </c>
      <c r="F5" s="265"/>
      <c r="G5" s="265"/>
      <c r="H5" s="265"/>
    </row>
    <row r="6" spans="2:12" ht="7.5" customHeight="1"/>
    <row r="7" spans="2:12" ht="13.5" thickBot="1">
      <c r="D7" s="149">
        <f>E4</f>
        <v>16</v>
      </c>
    </row>
    <row r="8" spans="2:12" ht="21.75" customHeight="1" thickBot="1">
      <c r="B8" s="175" t="s">
        <v>263</v>
      </c>
      <c r="C8" s="176" t="s">
        <v>1</v>
      </c>
      <c r="D8" s="177" t="s">
        <v>3</v>
      </c>
      <c r="E8" s="147" t="s">
        <v>7</v>
      </c>
      <c r="F8" s="179" t="s">
        <v>35</v>
      </c>
      <c r="H8" s="175" t="s">
        <v>34</v>
      </c>
      <c r="I8" s="256" t="s">
        <v>8</v>
      </c>
      <c r="J8" s="257"/>
      <c r="K8" s="178" t="s">
        <v>7</v>
      </c>
      <c r="L8" s="179" t="s">
        <v>2</v>
      </c>
    </row>
    <row r="9" spans="2:12" ht="21.75" customHeight="1">
      <c r="B9" s="150" t="s">
        <v>30</v>
      </c>
      <c r="C9" s="151">
        <v>4</v>
      </c>
      <c r="D9" s="197">
        <v>0.05</v>
      </c>
      <c r="E9" s="182">
        <f t="shared" ref="E9:E17" si="0">D9*$D$7</f>
        <v>0.8</v>
      </c>
      <c r="F9" s="183">
        <v>1</v>
      </c>
      <c r="G9" s="153"/>
      <c r="H9" s="150" t="s">
        <v>4</v>
      </c>
      <c r="I9" s="258" t="s">
        <v>9</v>
      </c>
      <c r="J9" s="259"/>
      <c r="K9" s="182">
        <f>F18/12</f>
        <v>1.3333333333333333</v>
      </c>
      <c r="L9" s="183">
        <v>1</v>
      </c>
    </row>
    <row r="10" spans="2:12" ht="21.75" customHeight="1">
      <c r="B10" s="154" t="s">
        <v>18</v>
      </c>
      <c r="C10" s="155">
        <v>3</v>
      </c>
      <c r="D10" s="156">
        <v>0.1</v>
      </c>
      <c r="E10" s="186">
        <f t="shared" si="0"/>
        <v>1.6</v>
      </c>
      <c r="F10" s="187">
        <v>2</v>
      </c>
      <c r="G10" s="153"/>
      <c r="H10" s="154" t="s">
        <v>5</v>
      </c>
      <c r="I10" s="260" t="s">
        <v>23</v>
      </c>
      <c r="J10" s="261"/>
      <c r="K10" s="186">
        <f>F18/6</f>
        <v>2.6666666666666665</v>
      </c>
      <c r="L10" s="187">
        <v>2</v>
      </c>
    </row>
    <row r="11" spans="2:12" ht="21.75" customHeight="1" thickBot="1">
      <c r="B11" s="157" t="s">
        <v>18</v>
      </c>
      <c r="C11" s="158">
        <v>2</v>
      </c>
      <c r="D11" s="159">
        <v>0.35</v>
      </c>
      <c r="E11" s="195">
        <f t="shared" si="0"/>
        <v>5.6</v>
      </c>
      <c r="F11" s="196">
        <v>5</v>
      </c>
      <c r="G11" s="153"/>
      <c r="H11" s="160" t="s">
        <v>6</v>
      </c>
      <c r="I11" s="262" t="s">
        <v>22</v>
      </c>
      <c r="J11" s="263"/>
      <c r="K11" s="190">
        <f>F18/4</f>
        <v>4</v>
      </c>
      <c r="L11" s="191">
        <v>4</v>
      </c>
    </row>
    <row r="12" spans="2:12" ht="21.75" customHeight="1">
      <c r="B12" s="154" t="s">
        <v>18</v>
      </c>
      <c r="C12" s="155">
        <v>1</v>
      </c>
      <c r="D12" s="156">
        <v>0.1</v>
      </c>
      <c r="E12" s="186">
        <f t="shared" si="0"/>
        <v>1.6</v>
      </c>
      <c r="F12" s="187">
        <v>2</v>
      </c>
      <c r="G12" s="153"/>
    </row>
    <row r="13" spans="2:12" ht="21.75" customHeight="1">
      <c r="B13" s="157" t="s">
        <v>19</v>
      </c>
      <c r="C13" s="158">
        <v>3</v>
      </c>
      <c r="D13" s="159">
        <v>0.1</v>
      </c>
      <c r="E13" s="195">
        <f t="shared" si="0"/>
        <v>1.6</v>
      </c>
      <c r="F13" s="196">
        <v>2</v>
      </c>
      <c r="G13" s="153"/>
    </row>
    <row r="14" spans="2:12" ht="21.75" customHeight="1">
      <c r="B14" s="154" t="s">
        <v>19</v>
      </c>
      <c r="C14" s="155">
        <v>2</v>
      </c>
      <c r="D14" s="156">
        <v>0.1</v>
      </c>
      <c r="E14" s="186">
        <f t="shared" si="0"/>
        <v>1.6</v>
      </c>
      <c r="F14" s="187">
        <v>1</v>
      </c>
      <c r="G14" s="153"/>
    </row>
    <row r="15" spans="2:12" ht="21.75" customHeight="1">
      <c r="B15" s="157" t="s">
        <v>20</v>
      </c>
      <c r="C15" s="158">
        <v>3</v>
      </c>
      <c r="D15" s="159">
        <v>0.05</v>
      </c>
      <c r="E15" s="195">
        <f t="shared" si="0"/>
        <v>0.8</v>
      </c>
      <c r="F15" s="196">
        <v>1</v>
      </c>
      <c r="G15" s="153"/>
    </row>
    <row r="16" spans="2:12" ht="21.75" customHeight="1">
      <c r="B16" s="154" t="s">
        <v>20</v>
      </c>
      <c r="C16" s="155">
        <v>2</v>
      </c>
      <c r="D16" s="156">
        <v>0.05</v>
      </c>
      <c r="E16" s="186">
        <f t="shared" si="0"/>
        <v>0.8</v>
      </c>
      <c r="F16" s="187">
        <v>1</v>
      </c>
      <c r="G16" s="153"/>
    </row>
    <row r="17" spans="2:7" ht="21.75" customHeight="1" thickBot="1">
      <c r="B17" s="160" t="s">
        <v>20</v>
      </c>
      <c r="C17" s="167">
        <v>1</v>
      </c>
      <c r="D17" s="168">
        <v>0.1</v>
      </c>
      <c r="E17" s="190">
        <f t="shared" si="0"/>
        <v>1.6</v>
      </c>
      <c r="F17" s="191">
        <v>1</v>
      </c>
      <c r="G17" s="153"/>
    </row>
    <row r="18" spans="2:7" ht="13.5" thickBot="1">
      <c r="D18" s="164">
        <f>SUM(D9:D17)</f>
        <v>1</v>
      </c>
      <c r="F18" s="145">
        <f>SUM(F9:F17)</f>
        <v>16</v>
      </c>
    </row>
    <row r="19" spans="2:7" ht="21.75" customHeight="1" thickBot="1">
      <c r="B19" s="175" t="s">
        <v>16</v>
      </c>
      <c r="C19" s="194">
        <f>F18/3</f>
        <v>5.333333333333333</v>
      </c>
      <c r="D19" s="144"/>
      <c r="E19" s="144"/>
      <c r="F19" s="144"/>
    </row>
    <row r="20" spans="2:7" ht="6.75" customHeight="1"/>
    <row r="21" spans="2:7" ht="13.5" thickBot="1">
      <c r="D21" s="149">
        <f>E5</f>
        <v>8</v>
      </c>
    </row>
    <row r="22" spans="2:7" ht="21.75" customHeight="1" thickBot="1">
      <c r="B22" s="175" t="s">
        <v>264</v>
      </c>
      <c r="C22" s="176" t="s">
        <v>1</v>
      </c>
      <c r="D22" s="177" t="s">
        <v>3</v>
      </c>
      <c r="E22" s="147" t="s">
        <v>7</v>
      </c>
      <c r="F22" s="179" t="s">
        <v>2</v>
      </c>
    </row>
    <row r="23" spans="2:7" ht="21.75" customHeight="1">
      <c r="B23" s="150" t="s">
        <v>11</v>
      </c>
      <c r="C23" s="151">
        <v>4</v>
      </c>
      <c r="D23" s="152">
        <v>0.05</v>
      </c>
      <c r="E23" s="182">
        <f>D23*$D$21</f>
        <v>0.4</v>
      </c>
      <c r="F23" s="183">
        <v>1</v>
      </c>
      <c r="G23" s="165">
        <f>F23</f>
        <v>1</v>
      </c>
    </row>
    <row r="24" spans="2:7" ht="21.75" customHeight="1">
      <c r="B24" s="154" t="s">
        <v>21</v>
      </c>
      <c r="C24" s="155">
        <v>3</v>
      </c>
      <c r="D24" s="161">
        <v>0.1</v>
      </c>
      <c r="E24" s="186">
        <f t="shared" ref="E24:E30" si="1">D24*$D$21</f>
        <v>0.8</v>
      </c>
      <c r="F24" s="187">
        <v>1</v>
      </c>
      <c r="G24" s="252">
        <f>F24+F25+F26</f>
        <v>4</v>
      </c>
    </row>
    <row r="25" spans="2:7" ht="21.75" customHeight="1">
      <c r="B25" s="157" t="s">
        <v>259</v>
      </c>
      <c r="C25" s="158">
        <v>2</v>
      </c>
      <c r="D25" s="166">
        <v>0.3</v>
      </c>
      <c r="E25" s="195">
        <f t="shared" si="1"/>
        <v>2.4</v>
      </c>
      <c r="F25" s="196">
        <v>2</v>
      </c>
      <c r="G25" s="253"/>
    </row>
    <row r="26" spans="2:7" ht="21.75" customHeight="1">
      <c r="B26" s="154" t="s">
        <v>258</v>
      </c>
      <c r="C26" s="155">
        <v>1</v>
      </c>
      <c r="D26" s="161">
        <v>0.1</v>
      </c>
      <c r="E26" s="186">
        <f t="shared" si="1"/>
        <v>0.8</v>
      </c>
      <c r="F26" s="187">
        <v>1</v>
      </c>
      <c r="G26" s="254"/>
    </row>
    <row r="27" spans="2:7" ht="21.75" customHeight="1">
      <c r="B27" s="157" t="s">
        <v>260</v>
      </c>
      <c r="C27" s="158">
        <v>3</v>
      </c>
      <c r="D27" s="166">
        <v>0.05</v>
      </c>
      <c r="E27" s="195">
        <f t="shared" si="1"/>
        <v>0.4</v>
      </c>
      <c r="F27" s="196">
        <v>0</v>
      </c>
      <c r="G27" s="252">
        <f>F27+F28+F29</f>
        <v>2</v>
      </c>
    </row>
    <row r="28" spans="2:7" ht="21.75" customHeight="1">
      <c r="B28" s="154" t="s">
        <v>261</v>
      </c>
      <c r="C28" s="155">
        <v>2</v>
      </c>
      <c r="D28" s="161">
        <v>0.1</v>
      </c>
      <c r="E28" s="186">
        <f t="shared" si="1"/>
        <v>0.8</v>
      </c>
      <c r="F28" s="187">
        <v>1</v>
      </c>
      <c r="G28" s="253"/>
    </row>
    <row r="29" spans="2:7" ht="21.75" customHeight="1">
      <c r="B29" s="157" t="s">
        <v>262</v>
      </c>
      <c r="C29" s="158">
        <v>1</v>
      </c>
      <c r="D29" s="166">
        <v>0.1</v>
      </c>
      <c r="E29" s="195">
        <f t="shared" si="1"/>
        <v>0.8</v>
      </c>
      <c r="F29" s="196">
        <v>1</v>
      </c>
      <c r="G29" s="254"/>
    </row>
    <row r="30" spans="2:7" ht="21.75" customHeight="1">
      <c r="B30" s="154" t="s">
        <v>12</v>
      </c>
      <c r="C30" s="155">
        <v>2</v>
      </c>
      <c r="D30" s="156">
        <v>0.1</v>
      </c>
      <c r="E30" s="186">
        <f t="shared" si="1"/>
        <v>0.8</v>
      </c>
      <c r="F30" s="187">
        <v>1</v>
      </c>
      <c r="G30" s="252">
        <f>F30+F31</f>
        <v>1</v>
      </c>
    </row>
    <row r="31" spans="2:7" ht="21.75" customHeight="1" thickBot="1">
      <c r="B31" s="160" t="s">
        <v>12</v>
      </c>
      <c r="C31" s="167">
        <v>3</v>
      </c>
      <c r="D31" s="168">
        <v>0.1</v>
      </c>
      <c r="E31" s="190">
        <f>D31*$D$21</f>
        <v>0.8</v>
      </c>
      <c r="F31" s="191">
        <v>0</v>
      </c>
      <c r="G31" s="254"/>
    </row>
    <row r="32" spans="2:7" ht="13.5" thickBot="1">
      <c r="D32" s="146">
        <f>SUM(D23:D31)</f>
        <v>1</v>
      </c>
      <c r="F32" s="145">
        <f>SUM(F23:F31)</f>
        <v>8</v>
      </c>
    </row>
    <row r="33" spans="2:6" ht="21.75" customHeight="1" thickBot="1">
      <c r="B33" s="175" t="s">
        <v>17</v>
      </c>
      <c r="C33" s="194">
        <f>F32/2</f>
        <v>4</v>
      </c>
      <c r="D33" s="144"/>
      <c r="E33" s="144"/>
      <c r="F33" s="144"/>
    </row>
  </sheetData>
  <mergeCells count="9">
    <mergeCell ref="G27:G29"/>
    <mergeCell ref="G30:G31"/>
    <mergeCell ref="B1:L1"/>
    <mergeCell ref="I8:J8"/>
    <mergeCell ref="I9:J9"/>
    <mergeCell ref="I10:J10"/>
    <mergeCell ref="I11:J11"/>
    <mergeCell ref="G24:G26"/>
    <mergeCell ref="F4:H5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workbookViewId="0">
      <selection activeCell="M3" sqref="M3"/>
    </sheetView>
  </sheetViews>
  <sheetFormatPr defaultColWidth="14.19921875" defaultRowHeight="32.25"/>
  <cols>
    <col min="1" max="12" width="14.19921875" style="5"/>
  </cols>
  <sheetData>
    <row r="1" spans="1:12">
      <c r="A1" s="6" t="s">
        <v>38</v>
      </c>
      <c r="B1" s="6" t="s">
        <v>38</v>
      </c>
      <c r="C1" s="6" t="s">
        <v>38</v>
      </c>
      <c r="D1" s="6" t="s">
        <v>38</v>
      </c>
      <c r="E1" s="6" t="s">
        <v>38</v>
      </c>
      <c r="F1" s="6" t="s">
        <v>38</v>
      </c>
      <c r="G1" s="6" t="s">
        <v>38</v>
      </c>
      <c r="H1" s="6" t="s">
        <v>38</v>
      </c>
      <c r="I1" s="6" t="s">
        <v>38</v>
      </c>
      <c r="J1" s="6" t="s">
        <v>38</v>
      </c>
      <c r="K1" s="6" t="s">
        <v>38</v>
      </c>
      <c r="L1" s="6" t="s">
        <v>38</v>
      </c>
    </row>
    <row r="2" spans="1:12">
      <c r="A2" s="6" t="s">
        <v>38</v>
      </c>
      <c r="B2" s="6" t="s">
        <v>38</v>
      </c>
      <c r="C2" s="6" t="s">
        <v>38</v>
      </c>
      <c r="D2" s="6" t="s">
        <v>38</v>
      </c>
      <c r="E2" s="6" t="s">
        <v>38</v>
      </c>
      <c r="F2" s="6" t="s">
        <v>38</v>
      </c>
      <c r="G2" s="6" t="s">
        <v>38</v>
      </c>
      <c r="H2" s="6" t="s">
        <v>38</v>
      </c>
      <c r="I2" s="6" t="s">
        <v>38</v>
      </c>
      <c r="J2" s="6" t="s">
        <v>38</v>
      </c>
      <c r="K2" s="6" t="s">
        <v>38</v>
      </c>
      <c r="L2" s="6" t="s">
        <v>38</v>
      </c>
    </row>
    <row r="3" spans="1:12">
      <c r="A3" s="3" t="s">
        <v>39</v>
      </c>
      <c r="B3" s="3" t="s">
        <v>39</v>
      </c>
      <c r="C3" s="3" t="s">
        <v>39</v>
      </c>
      <c r="D3" s="3" t="s">
        <v>39</v>
      </c>
      <c r="E3" s="3" t="s">
        <v>39</v>
      </c>
      <c r="F3" s="3" t="s">
        <v>39</v>
      </c>
      <c r="G3" s="3" t="s">
        <v>39</v>
      </c>
      <c r="H3" s="3" t="s">
        <v>39</v>
      </c>
      <c r="I3" s="3" t="s">
        <v>39</v>
      </c>
      <c r="J3" s="3" t="s">
        <v>39</v>
      </c>
      <c r="K3" s="3" t="s">
        <v>39</v>
      </c>
      <c r="L3" s="3" t="s">
        <v>39</v>
      </c>
    </row>
    <row r="4" spans="1:12">
      <c r="A4" s="7" t="s">
        <v>40</v>
      </c>
      <c r="B4" s="7" t="s">
        <v>40</v>
      </c>
      <c r="C4" s="7" t="s">
        <v>40</v>
      </c>
      <c r="D4" s="7" t="s">
        <v>40</v>
      </c>
      <c r="E4" s="7" t="s">
        <v>40</v>
      </c>
      <c r="F4" s="7" t="s">
        <v>40</v>
      </c>
      <c r="G4" s="7" t="s">
        <v>40</v>
      </c>
      <c r="H4" s="7" t="s">
        <v>40</v>
      </c>
      <c r="I4" s="7" t="s">
        <v>40</v>
      </c>
      <c r="J4" s="7" t="s">
        <v>40</v>
      </c>
      <c r="K4" s="7" t="s">
        <v>40</v>
      </c>
      <c r="L4" s="7" t="s">
        <v>40</v>
      </c>
    </row>
    <row r="5" spans="1:12">
      <c r="A5" s="8" t="s">
        <v>41</v>
      </c>
      <c r="B5" s="8" t="s">
        <v>41</v>
      </c>
      <c r="C5" s="8" t="s">
        <v>41</v>
      </c>
      <c r="D5" s="8" t="s">
        <v>41</v>
      </c>
      <c r="E5" s="8" t="s">
        <v>41</v>
      </c>
      <c r="F5" s="8" t="s">
        <v>41</v>
      </c>
      <c r="G5" s="8" t="s">
        <v>41</v>
      </c>
      <c r="H5" s="8" t="s">
        <v>41</v>
      </c>
      <c r="I5" s="8" t="s">
        <v>41</v>
      </c>
      <c r="J5" s="8" t="s">
        <v>41</v>
      </c>
      <c r="K5" s="8" t="s">
        <v>41</v>
      </c>
      <c r="L5" s="8" t="s">
        <v>41</v>
      </c>
    </row>
    <row r="6" spans="1:12">
      <c r="A6" s="9" t="s">
        <v>42</v>
      </c>
      <c r="B6" s="9" t="s">
        <v>42</v>
      </c>
      <c r="C6" s="9" t="s">
        <v>42</v>
      </c>
      <c r="D6" s="9" t="s">
        <v>42</v>
      </c>
      <c r="E6" s="9" t="s">
        <v>42</v>
      </c>
      <c r="F6" s="9" t="s">
        <v>42</v>
      </c>
      <c r="G6" s="9" t="s">
        <v>42</v>
      </c>
      <c r="H6" s="9" t="s">
        <v>42</v>
      </c>
      <c r="I6" s="9" t="s">
        <v>42</v>
      </c>
      <c r="J6" s="9" t="s">
        <v>42</v>
      </c>
      <c r="K6" s="9" t="s">
        <v>42</v>
      </c>
      <c r="L6" s="9" t="s">
        <v>42</v>
      </c>
    </row>
    <row r="7" spans="1:12" ht="64.5">
      <c r="A7" s="10" t="s">
        <v>43</v>
      </c>
      <c r="B7" s="10" t="s">
        <v>43</v>
      </c>
      <c r="C7" s="10" t="s">
        <v>43</v>
      </c>
      <c r="D7" s="10" t="s">
        <v>43</v>
      </c>
      <c r="E7" s="10" t="s">
        <v>43</v>
      </c>
      <c r="F7" s="10" t="s">
        <v>43</v>
      </c>
      <c r="G7" s="10" t="s">
        <v>43</v>
      </c>
      <c r="H7" s="10" t="s">
        <v>43</v>
      </c>
      <c r="I7" s="10" t="s">
        <v>43</v>
      </c>
      <c r="J7" s="10" t="s">
        <v>43</v>
      </c>
      <c r="K7" s="10" t="s">
        <v>43</v>
      </c>
      <c r="L7" s="10" t="s">
        <v>43</v>
      </c>
    </row>
    <row r="8" spans="1:12">
      <c r="A8" s="10" t="s">
        <v>44</v>
      </c>
      <c r="B8" s="10" t="s">
        <v>44</v>
      </c>
      <c r="C8" s="10" t="s">
        <v>44</v>
      </c>
      <c r="D8" s="10" t="s">
        <v>44</v>
      </c>
      <c r="E8" s="10" t="s">
        <v>44</v>
      </c>
      <c r="F8" s="10" t="s">
        <v>44</v>
      </c>
      <c r="G8" s="10" t="s">
        <v>44</v>
      </c>
      <c r="H8" s="10" t="s">
        <v>44</v>
      </c>
      <c r="I8" s="10" t="s">
        <v>44</v>
      </c>
      <c r="J8" s="10" t="s">
        <v>44</v>
      </c>
      <c r="K8" s="10" t="s">
        <v>44</v>
      </c>
      <c r="L8" s="10" t="s">
        <v>44</v>
      </c>
    </row>
    <row r="9" spans="1:12">
      <c r="A9" s="3" t="s">
        <v>45</v>
      </c>
      <c r="B9" s="3" t="s">
        <v>45</v>
      </c>
      <c r="C9" s="3" t="s">
        <v>45</v>
      </c>
      <c r="D9" s="3" t="s">
        <v>45</v>
      </c>
      <c r="E9" s="3" t="s">
        <v>45</v>
      </c>
      <c r="F9" s="3" t="s">
        <v>45</v>
      </c>
      <c r="G9" s="3" t="s">
        <v>45</v>
      </c>
      <c r="H9" s="3" t="s">
        <v>45</v>
      </c>
      <c r="I9" s="3" t="s">
        <v>45</v>
      </c>
      <c r="J9" s="3" t="s">
        <v>45</v>
      </c>
      <c r="K9" s="3" t="s">
        <v>45</v>
      </c>
      <c r="L9" s="3" t="s">
        <v>45</v>
      </c>
    </row>
    <row r="10" spans="1:12">
      <c r="A10" s="3" t="s">
        <v>39</v>
      </c>
      <c r="B10" s="3" t="s">
        <v>39</v>
      </c>
      <c r="C10" s="3" t="s">
        <v>39</v>
      </c>
      <c r="D10" s="3" t="s">
        <v>39</v>
      </c>
      <c r="E10" s="3" t="s">
        <v>39</v>
      </c>
      <c r="F10" s="3" t="s">
        <v>39</v>
      </c>
      <c r="G10" s="3" t="s">
        <v>46</v>
      </c>
      <c r="H10" s="3" t="s">
        <v>46</v>
      </c>
      <c r="I10" s="3" t="s">
        <v>46</v>
      </c>
      <c r="J10" s="3" t="s">
        <v>46</v>
      </c>
      <c r="K10" s="3" t="s">
        <v>46</v>
      </c>
      <c r="L10" s="3" t="s">
        <v>46</v>
      </c>
    </row>
    <row r="11" spans="1:12">
      <c r="A11" s="3" t="s">
        <v>47</v>
      </c>
      <c r="B11" s="3" t="s">
        <v>47</v>
      </c>
      <c r="C11" s="3" t="s">
        <v>47</v>
      </c>
      <c r="D11" s="3" t="s">
        <v>47</v>
      </c>
      <c r="E11" s="3" t="s">
        <v>47</v>
      </c>
      <c r="F11" s="3" t="s">
        <v>47</v>
      </c>
      <c r="G11" s="3" t="s">
        <v>47</v>
      </c>
      <c r="H11" s="3" t="s">
        <v>47</v>
      </c>
      <c r="I11" s="3" t="s">
        <v>47</v>
      </c>
      <c r="J11" s="3" t="s">
        <v>47</v>
      </c>
      <c r="K11" s="3" t="s">
        <v>47</v>
      </c>
      <c r="L11" s="3" t="s">
        <v>47</v>
      </c>
    </row>
    <row r="12" spans="1:12">
      <c r="A12" s="3" t="s">
        <v>48</v>
      </c>
      <c r="B12" s="3" t="s">
        <v>48</v>
      </c>
      <c r="C12" s="3" t="s">
        <v>48</v>
      </c>
      <c r="D12" s="3" t="s">
        <v>48</v>
      </c>
      <c r="E12" s="3" t="s">
        <v>48</v>
      </c>
      <c r="F12" s="3" t="s">
        <v>48</v>
      </c>
      <c r="G12" s="3" t="s">
        <v>49</v>
      </c>
      <c r="H12" s="3" t="s">
        <v>49</v>
      </c>
      <c r="I12" s="3" t="s">
        <v>49</v>
      </c>
      <c r="J12" s="3" t="s">
        <v>49</v>
      </c>
      <c r="K12" s="3" t="s">
        <v>49</v>
      </c>
      <c r="L12" s="3" t="s">
        <v>49</v>
      </c>
    </row>
  </sheetData>
  <phoneticPr fontId="17" type="noConversion"/>
  <pageMargins left="0" right="0" top="0" bottom="0" header="0.31496062992125984" footer="0.31496062992125984"/>
  <pageSetup paperSize="9" scale="73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N3" sqref="N3"/>
    </sheetView>
  </sheetViews>
  <sheetFormatPr defaultColWidth="16" defaultRowHeight="60.75" customHeight="1"/>
  <cols>
    <col min="1" max="16384" width="16" style="5"/>
  </cols>
  <sheetData>
    <row r="1" spans="1:12" ht="60.75" customHeight="1">
      <c r="A1" s="6" t="s">
        <v>182</v>
      </c>
      <c r="B1" s="6" t="s">
        <v>182</v>
      </c>
      <c r="C1" s="6" t="s">
        <v>182</v>
      </c>
      <c r="D1" s="6" t="s">
        <v>182</v>
      </c>
      <c r="E1" s="6" t="s">
        <v>182</v>
      </c>
      <c r="F1" s="6" t="s">
        <v>182</v>
      </c>
      <c r="G1" s="6" t="s">
        <v>182</v>
      </c>
      <c r="H1" s="6" t="s">
        <v>182</v>
      </c>
      <c r="I1" s="6" t="s">
        <v>182</v>
      </c>
      <c r="J1" s="6" t="s">
        <v>182</v>
      </c>
      <c r="K1" s="6" t="s">
        <v>182</v>
      </c>
      <c r="L1" s="6" t="s">
        <v>182</v>
      </c>
    </row>
    <row r="2" spans="1:12" ht="60.75" customHeight="1">
      <c r="A2" s="6" t="s">
        <v>182</v>
      </c>
      <c r="B2" s="6" t="s">
        <v>182</v>
      </c>
      <c r="C2" s="6" t="s">
        <v>182</v>
      </c>
      <c r="D2" s="6" t="s">
        <v>182</v>
      </c>
      <c r="E2" s="6" t="s">
        <v>182</v>
      </c>
      <c r="F2" s="6" t="s">
        <v>182</v>
      </c>
      <c r="G2" s="6" t="s">
        <v>182</v>
      </c>
      <c r="H2" s="6" t="s">
        <v>182</v>
      </c>
      <c r="I2" s="6" t="s">
        <v>182</v>
      </c>
      <c r="J2" s="6" t="s">
        <v>182</v>
      </c>
      <c r="K2" s="6" t="s">
        <v>182</v>
      </c>
      <c r="L2" s="6" t="s">
        <v>182</v>
      </c>
    </row>
    <row r="3" spans="1:12" s="42" customFormat="1" ht="36" customHeight="1">
      <c r="A3" s="41" t="s">
        <v>183</v>
      </c>
      <c r="B3" s="41" t="s">
        <v>183</v>
      </c>
      <c r="C3" s="41" t="s">
        <v>183</v>
      </c>
      <c r="D3" s="41" t="s">
        <v>183</v>
      </c>
      <c r="E3" s="41" t="s">
        <v>183</v>
      </c>
      <c r="F3" s="41" t="s">
        <v>183</v>
      </c>
      <c r="G3" s="41" t="s">
        <v>183</v>
      </c>
      <c r="H3" s="41" t="s">
        <v>183</v>
      </c>
      <c r="I3" s="41" t="s">
        <v>183</v>
      </c>
      <c r="J3" s="41" t="s">
        <v>183</v>
      </c>
      <c r="K3" s="41" t="s">
        <v>183</v>
      </c>
      <c r="L3" s="41" t="s">
        <v>183</v>
      </c>
    </row>
    <row r="4" spans="1:12" s="43" customFormat="1" ht="36" customHeight="1">
      <c r="A4" s="41" t="s">
        <v>184</v>
      </c>
      <c r="B4" s="41" t="s">
        <v>184</v>
      </c>
      <c r="C4" s="41" t="s">
        <v>184</v>
      </c>
      <c r="D4" s="41" t="s">
        <v>184</v>
      </c>
      <c r="E4" s="41" t="s">
        <v>184</v>
      </c>
      <c r="F4" s="41" t="s">
        <v>184</v>
      </c>
      <c r="G4" s="41" t="s">
        <v>184</v>
      </c>
      <c r="H4" s="41" t="s">
        <v>184</v>
      </c>
      <c r="I4" s="41" t="s">
        <v>184</v>
      </c>
      <c r="J4" s="41" t="s">
        <v>184</v>
      </c>
      <c r="K4" s="41" t="s">
        <v>184</v>
      </c>
      <c r="L4" s="41" t="s">
        <v>184</v>
      </c>
    </row>
    <row r="5" spans="1:12" s="44" customFormat="1" ht="36" customHeight="1">
      <c r="A5" s="41" t="s">
        <v>185</v>
      </c>
      <c r="B5" s="41" t="s">
        <v>185</v>
      </c>
      <c r="C5" s="41" t="s">
        <v>185</v>
      </c>
      <c r="D5" s="41" t="s">
        <v>185</v>
      </c>
      <c r="E5" s="41" t="s">
        <v>185</v>
      </c>
      <c r="F5" s="41" t="s">
        <v>185</v>
      </c>
      <c r="G5" s="41" t="s">
        <v>185</v>
      </c>
      <c r="H5" s="41" t="s">
        <v>185</v>
      </c>
      <c r="I5" s="41" t="s">
        <v>185</v>
      </c>
      <c r="J5" s="41" t="s">
        <v>185</v>
      </c>
      <c r="K5" s="41" t="s">
        <v>185</v>
      </c>
      <c r="L5" s="41" t="s">
        <v>185</v>
      </c>
    </row>
    <row r="6" spans="1:12" s="45" customFormat="1" ht="36" customHeight="1">
      <c r="A6" s="41" t="s">
        <v>186</v>
      </c>
      <c r="B6" s="41" t="s">
        <v>186</v>
      </c>
      <c r="C6" s="41" t="s">
        <v>186</v>
      </c>
      <c r="D6" s="41" t="s">
        <v>186</v>
      </c>
      <c r="E6" s="41" t="s">
        <v>186</v>
      </c>
      <c r="F6" s="41" t="s">
        <v>186</v>
      </c>
      <c r="G6" s="41" t="s">
        <v>186</v>
      </c>
      <c r="H6" s="41" t="s">
        <v>186</v>
      </c>
      <c r="I6" s="41" t="s">
        <v>186</v>
      </c>
      <c r="J6" s="41" t="s">
        <v>186</v>
      </c>
      <c r="K6" s="41" t="s">
        <v>186</v>
      </c>
      <c r="L6" s="41" t="s">
        <v>186</v>
      </c>
    </row>
    <row r="7" spans="1:12" s="47" customFormat="1" ht="55.5">
      <c r="A7" s="46" t="s">
        <v>187</v>
      </c>
      <c r="B7" s="46" t="s">
        <v>187</v>
      </c>
      <c r="C7" s="46" t="s">
        <v>187</v>
      </c>
      <c r="D7" s="46" t="s">
        <v>187</v>
      </c>
      <c r="E7" s="46" t="s">
        <v>187</v>
      </c>
      <c r="F7" s="46" t="s">
        <v>187</v>
      </c>
      <c r="G7" s="46" t="s">
        <v>187</v>
      </c>
      <c r="H7" s="46" t="s">
        <v>187</v>
      </c>
      <c r="I7" s="46" t="s">
        <v>187</v>
      </c>
      <c r="J7" s="46" t="s">
        <v>187</v>
      </c>
      <c r="K7" s="46" t="s">
        <v>187</v>
      </c>
      <c r="L7" s="46" t="s">
        <v>187</v>
      </c>
    </row>
    <row r="8" spans="1:12" s="47" customFormat="1" ht="60.75" customHeight="1">
      <c r="A8" s="3" t="s">
        <v>188</v>
      </c>
      <c r="B8" s="3" t="s">
        <v>188</v>
      </c>
      <c r="C8" s="3" t="s">
        <v>188</v>
      </c>
      <c r="D8" s="3" t="s">
        <v>188</v>
      </c>
      <c r="E8" s="3" t="s">
        <v>188</v>
      </c>
      <c r="F8" s="3" t="s">
        <v>188</v>
      </c>
      <c r="G8" s="3" t="s">
        <v>188</v>
      </c>
      <c r="H8" s="3" t="s">
        <v>188</v>
      </c>
      <c r="I8" s="3" t="s">
        <v>188</v>
      </c>
      <c r="J8" s="3" t="s">
        <v>188</v>
      </c>
      <c r="K8" s="3" t="s">
        <v>188</v>
      </c>
      <c r="L8" s="3" t="s">
        <v>188</v>
      </c>
    </row>
    <row r="9" spans="1:12" ht="60.75" customHeight="1">
      <c r="A9" s="3" t="s">
        <v>189</v>
      </c>
      <c r="B9" s="3" t="s">
        <v>189</v>
      </c>
      <c r="C9" s="3" t="s">
        <v>189</v>
      </c>
      <c r="D9" s="3" t="s">
        <v>189</v>
      </c>
      <c r="E9" s="3" t="s">
        <v>189</v>
      </c>
      <c r="F9" s="3" t="s">
        <v>189</v>
      </c>
      <c r="G9" s="3" t="s">
        <v>189</v>
      </c>
      <c r="H9" s="3" t="s">
        <v>189</v>
      </c>
      <c r="I9" s="3" t="s">
        <v>189</v>
      </c>
      <c r="J9" s="3" t="s">
        <v>189</v>
      </c>
      <c r="K9" s="3" t="s">
        <v>189</v>
      </c>
      <c r="L9" s="3" t="s">
        <v>189</v>
      </c>
    </row>
    <row r="10" spans="1:12" ht="35.25" customHeight="1">
      <c r="A10" s="8" t="s">
        <v>190</v>
      </c>
      <c r="B10" s="8" t="s">
        <v>190</v>
      </c>
      <c r="C10" s="8" t="s">
        <v>190</v>
      </c>
      <c r="D10" s="8" t="s">
        <v>190</v>
      </c>
      <c r="E10" s="8" t="s">
        <v>190</v>
      </c>
      <c r="F10" s="8" t="s">
        <v>190</v>
      </c>
      <c r="G10" s="8" t="s">
        <v>190</v>
      </c>
      <c r="H10" s="8" t="s">
        <v>190</v>
      </c>
      <c r="I10" s="8" t="s">
        <v>190</v>
      </c>
      <c r="J10" s="8" t="s">
        <v>190</v>
      </c>
      <c r="K10" s="8" t="s">
        <v>190</v>
      </c>
      <c r="L10" s="8" t="s">
        <v>190</v>
      </c>
    </row>
    <row r="11" spans="1:12" ht="35.25" customHeight="1">
      <c r="A11" s="8" t="s">
        <v>191</v>
      </c>
      <c r="B11" s="8" t="s">
        <v>191</v>
      </c>
      <c r="C11" s="8" t="s">
        <v>191</v>
      </c>
      <c r="D11" s="8" t="s">
        <v>191</v>
      </c>
      <c r="E11" s="8" t="s">
        <v>191</v>
      </c>
      <c r="F11" s="8" t="s">
        <v>191</v>
      </c>
      <c r="G11" s="8" t="s">
        <v>191</v>
      </c>
      <c r="H11" s="8" t="s">
        <v>191</v>
      </c>
      <c r="I11" s="8" t="s">
        <v>191</v>
      </c>
      <c r="J11" s="8" t="s">
        <v>191</v>
      </c>
      <c r="K11" s="8" t="s">
        <v>191</v>
      </c>
      <c r="L11" s="8" t="s">
        <v>191</v>
      </c>
    </row>
    <row r="12" spans="1:12" ht="60.75" customHeight="1">
      <c r="A12" s="3" t="s">
        <v>188</v>
      </c>
      <c r="B12" s="3" t="s">
        <v>188</v>
      </c>
      <c r="C12" s="3" t="s">
        <v>188</v>
      </c>
      <c r="D12" s="3" t="s">
        <v>188</v>
      </c>
      <c r="E12" s="3" t="s">
        <v>188</v>
      </c>
      <c r="F12" s="3" t="s">
        <v>188</v>
      </c>
      <c r="G12" s="3" t="s">
        <v>189</v>
      </c>
      <c r="H12" s="3" t="s">
        <v>189</v>
      </c>
      <c r="I12" s="3" t="s">
        <v>189</v>
      </c>
      <c r="J12" s="3" t="s">
        <v>189</v>
      </c>
      <c r="K12" s="3" t="s">
        <v>189</v>
      </c>
      <c r="L12" s="3" t="s">
        <v>189</v>
      </c>
    </row>
    <row r="13" spans="1:12" ht="60.75" customHeight="1">
      <c r="A13" s="8" t="s">
        <v>192</v>
      </c>
      <c r="B13" s="8" t="s">
        <v>192</v>
      </c>
      <c r="C13" s="8" t="s">
        <v>192</v>
      </c>
      <c r="D13" s="8" t="s">
        <v>192</v>
      </c>
      <c r="E13" s="8" t="s">
        <v>192</v>
      </c>
      <c r="F13" s="8" t="s">
        <v>192</v>
      </c>
      <c r="G13" s="8" t="s">
        <v>192</v>
      </c>
      <c r="H13" s="8" t="s">
        <v>192</v>
      </c>
      <c r="I13" s="8" t="s">
        <v>192</v>
      </c>
      <c r="J13" s="8" t="s">
        <v>192</v>
      </c>
      <c r="K13" s="8" t="s">
        <v>192</v>
      </c>
      <c r="L13" s="8" t="s">
        <v>192</v>
      </c>
    </row>
    <row r="14" spans="1:12" ht="60.75" customHeight="1">
      <c r="A14" s="8" t="s">
        <v>193</v>
      </c>
      <c r="B14" s="8" t="s">
        <v>193</v>
      </c>
      <c r="C14" s="8" t="s">
        <v>193</v>
      </c>
      <c r="D14" s="8" t="s">
        <v>193</v>
      </c>
      <c r="E14" s="8" t="s">
        <v>193</v>
      </c>
      <c r="F14" s="8" t="s">
        <v>193</v>
      </c>
      <c r="G14" s="8" t="s">
        <v>193</v>
      </c>
      <c r="H14" s="8" t="s">
        <v>193</v>
      </c>
      <c r="I14" s="8" t="s">
        <v>193</v>
      </c>
      <c r="J14" s="8" t="s">
        <v>193</v>
      </c>
      <c r="K14" s="8" t="s">
        <v>193</v>
      </c>
      <c r="L14" s="8" t="s">
        <v>193</v>
      </c>
    </row>
  </sheetData>
  <phoneticPr fontId="17" type="noConversion"/>
  <pageMargins left="0" right="0" top="0" bottom="0" header="0.31496062992125984" footer="0.31496062992125984"/>
  <pageSetup paperSize="9" scale="7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N5" sqref="N5"/>
    </sheetView>
  </sheetViews>
  <sheetFormatPr defaultRowHeight="46.5" customHeight="1"/>
  <cols>
    <col min="1" max="9" width="13" style="13" customWidth="1"/>
  </cols>
  <sheetData>
    <row r="1" spans="1:9" ht="46.5" customHeight="1">
      <c r="A1" s="11" t="s">
        <v>50</v>
      </c>
      <c r="B1" s="11" t="s">
        <v>50</v>
      </c>
      <c r="C1" s="11" t="s">
        <v>50</v>
      </c>
      <c r="D1" s="11" t="s">
        <v>50</v>
      </c>
      <c r="E1" s="11" t="s">
        <v>50</v>
      </c>
      <c r="F1" s="11" t="s">
        <v>50</v>
      </c>
      <c r="G1" s="11" t="s">
        <v>50</v>
      </c>
      <c r="H1" s="11" t="s">
        <v>50</v>
      </c>
      <c r="I1" s="11" t="s">
        <v>50</v>
      </c>
    </row>
    <row r="2" spans="1:9" ht="46.5" customHeight="1">
      <c r="A2" s="12" t="s">
        <v>51</v>
      </c>
      <c r="B2" s="12" t="s">
        <v>51</v>
      </c>
      <c r="C2" s="12" t="s">
        <v>51</v>
      </c>
      <c r="D2" s="12" t="s">
        <v>51</v>
      </c>
      <c r="E2" s="12" t="s">
        <v>51</v>
      </c>
      <c r="F2" s="12" t="s">
        <v>51</v>
      </c>
      <c r="G2" s="12" t="s">
        <v>51</v>
      </c>
      <c r="H2" s="12" t="s">
        <v>51</v>
      </c>
      <c r="I2" s="12" t="s">
        <v>51</v>
      </c>
    </row>
    <row r="3" spans="1:9" ht="46.5" customHeight="1">
      <c r="A3" s="12" t="s">
        <v>52</v>
      </c>
      <c r="B3" s="12" t="s">
        <v>52</v>
      </c>
      <c r="C3" s="12" t="s">
        <v>52</v>
      </c>
      <c r="D3" s="12" t="s">
        <v>52</v>
      </c>
      <c r="E3" s="12" t="s">
        <v>52</v>
      </c>
      <c r="F3" s="12" t="s">
        <v>52</v>
      </c>
      <c r="G3" s="12" t="s">
        <v>52</v>
      </c>
      <c r="H3" s="12" t="s">
        <v>52</v>
      </c>
      <c r="I3" s="12" t="s">
        <v>52</v>
      </c>
    </row>
    <row r="4" spans="1:9" ht="46.5" customHeight="1">
      <c r="A4" s="11" t="s">
        <v>50</v>
      </c>
      <c r="B4" s="11" t="s">
        <v>50</v>
      </c>
      <c r="C4" s="11" t="s">
        <v>50</v>
      </c>
      <c r="D4" s="11" t="s">
        <v>50</v>
      </c>
      <c r="E4" s="11" t="s">
        <v>50</v>
      </c>
      <c r="F4" s="11" t="s">
        <v>50</v>
      </c>
      <c r="G4" s="11" t="s">
        <v>50</v>
      </c>
      <c r="H4" s="11" t="s">
        <v>50</v>
      </c>
      <c r="I4" s="11" t="s">
        <v>50</v>
      </c>
    </row>
    <row r="5" spans="1:9" ht="46.5" customHeight="1">
      <c r="A5" s="12" t="s">
        <v>51</v>
      </c>
      <c r="B5" s="12" t="s">
        <v>51</v>
      </c>
      <c r="C5" s="12" t="s">
        <v>51</v>
      </c>
      <c r="D5" s="12" t="s">
        <v>51</v>
      </c>
      <c r="E5" s="12" t="s">
        <v>51</v>
      </c>
      <c r="F5" s="12" t="s">
        <v>51</v>
      </c>
      <c r="G5" s="12" t="s">
        <v>51</v>
      </c>
      <c r="H5" s="12" t="s">
        <v>51</v>
      </c>
      <c r="I5" s="12" t="s">
        <v>51</v>
      </c>
    </row>
    <row r="6" spans="1:9" ht="46.5" customHeight="1">
      <c r="A6" s="12" t="s">
        <v>52</v>
      </c>
      <c r="B6" s="12" t="s">
        <v>52</v>
      </c>
      <c r="C6" s="12" t="s">
        <v>52</v>
      </c>
      <c r="D6" s="12" t="s">
        <v>52</v>
      </c>
      <c r="E6" s="12" t="s">
        <v>52</v>
      </c>
      <c r="F6" s="12" t="s">
        <v>52</v>
      </c>
      <c r="G6" s="12" t="s">
        <v>52</v>
      </c>
      <c r="H6" s="12" t="s">
        <v>52</v>
      </c>
      <c r="I6" s="12" t="s">
        <v>52</v>
      </c>
    </row>
    <row r="7" spans="1:9" ht="46.5" customHeight="1">
      <c r="A7" s="11" t="s">
        <v>50</v>
      </c>
      <c r="B7" s="11" t="s">
        <v>50</v>
      </c>
      <c r="C7" s="11" t="s">
        <v>50</v>
      </c>
      <c r="D7" s="11" t="s">
        <v>50</v>
      </c>
      <c r="E7" s="11" t="s">
        <v>50</v>
      </c>
      <c r="F7" s="11" t="s">
        <v>50</v>
      </c>
      <c r="G7" s="11" t="s">
        <v>50</v>
      </c>
      <c r="H7" s="11" t="s">
        <v>50</v>
      </c>
      <c r="I7" s="11" t="s">
        <v>50</v>
      </c>
    </row>
    <row r="8" spans="1:9" ht="46.5" customHeight="1">
      <c r="A8" s="12" t="s">
        <v>51</v>
      </c>
      <c r="B8" s="12" t="s">
        <v>51</v>
      </c>
      <c r="C8" s="12" t="s">
        <v>51</v>
      </c>
      <c r="D8" s="12" t="s">
        <v>51</v>
      </c>
      <c r="E8" s="12" t="s">
        <v>51</v>
      </c>
      <c r="F8" s="12" t="s">
        <v>51</v>
      </c>
      <c r="G8" s="12" t="s">
        <v>51</v>
      </c>
      <c r="H8" s="12" t="s">
        <v>51</v>
      </c>
      <c r="I8" s="12" t="s">
        <v>51</v>
      </c>
    </row>
    <row r="9" spans="1:9" ht="46.5" customHeight="1">
      <c r="A9" s="12" t="s">
        <v>52</v>
      </c>
      <c r="B9" s="12" t="s">
        <v>52</v>
      </c>
      <c r="C9" s="12" t="s">
        <v>52</v>
      </c>
      <c r="D9" s="12" t="s">
        <v>52</v>
      </c>
      <c r="E9" s="12" t="s">
        <v>52</v>
      </c>
      <c r="F9" s="12" t="s">
        <v>52</v>
      </c>
      <c r="G9" s="12" t="s">
        <v>52</v>
      </c>
      <c r="H9" s="12" t="s">
        <v>52</v>
      </c>
      <c r="I9" s="12" t="s">
        <v>52</v>
      </c>
    </row>
    <row r="10" spans="1:9" ht="46.5" customHeight="1">
      <c r="A10" s="11" t="s">
        <v>50</v>
      </c>
      <c r="B10" s="11" t="s">
        <v>50</v>
      </c>
      <c r="C10" s="11" t="s">
        <v>50</v>
      </c>
      <c r="D10" s="11" t="s">
        <v>50</v>
      </c>
      <c r="E10" s="11" t="s">
        <v>50</v>
      </c>
      <c r="F10" s="11" t="s">
        <v>50</v>
      </c>
      <c r="G10" s="11" t="s">
        <v>50</v>
      </c>
      <c r="H10" s="11" t="s">
        <v>50</v>
      </c>
      <c r="I10" s="11" t="s">
        <v>50</v>
      </c>
    </row>
    <row r="11" spans="1:9" ht="46.5" customHeight="1">
      <c r="A11" s="12" t="s">
        <v>53</v>
      </c>
      <c r="B11" s="12" t="s">
        <v>51</v>
      </c>
      <c r="C11" s="12" t="s">
        <v>51</v>
      </c>
      <c r="D11" s="12" t="s">
        <v>51</v>
      </c>
      <c r="E11" s="12" t="s">
        <v>51</v>
      </c>
      <c r="F11" s="12" t="s">
        <v>51</v>
      </c>
      <c r="G11" s="12" t="s">
        <v>51</v>
      </c>
      <c r="H11" s="12" t="s">
        <v>51</v>
      </c>
      <c r="I11" s="12" t="s">
        <v>51</v>
      </c>
    </row>
    <row r="12" spans="1:9" ht="46.5" customHeight="1">
      <c r="A12" s="12" t="s">
        <v>52</v>
      </c>
      <c r="B12" s="12" t="s">
        <v>52</v>
      </c>
      <c r="C12" s="12" t="s">
        <v>52</v>
      </c>
      <c r="D12" s="12" t="s">
        <v>52</v>
      </c>
      <c r="E12" s="12" t="s">
        <v>52</v>
      </c>
      <c r="F12" s="12" t="s">
        <v>52</v>
      </c>
      <c r="G12" s="12" t="s">
        <v>52</v>
      </c>
      <c r="H12" s="12" t="s">
        <v>52</v>
      </c>
      <c r="I12" s="12" t="s">
        <v>52</v>
      </c>
    </row>
    <row r="13" spans="1:9" ht="46.5" customHeight="1">
      <c r="A13" s="11" t="s">
        <v>50</v>
      </c>
      <c r="B13" s="11" t="s">
        <v>50</v>
      </c>
      <c r="C13" s="11" t="s">
        <v>50</v>
      </c>
      <c r="D13" s="11" t="s">
        <v>50</v>
      </c>
      <c r="E13" s="11" t="s">
        <v>50</v>
      </c>
      <c r="F13" s="11" t="s">
        <v>50</v>
      </c>
      <c r="G13" s="11" t="s">
        <v>50</v>
      </c>
      <c r="H13" s="11" t="s">
        <v>50</v>
      </c>
      <c r="I13" s="11" t="s">
        <v>50</v>
      </c>
    </row>
    <row r="14" spans="1:9" ht="46.5" customHeight="1">
      <c r="A14" s="12" t="s">
        <v>51</v>
      </c>
      <c r="B14" s="12" t="s">
        <v>51</v>
      </c>
      <c r="C14" s="12" t="s">
        <v>51</v>
      </c>
      <c r="D14" s="12" t="s">
        <v>51</v>
      </c>
      <c r="E14" s="12" t="s">
        <v>51</v>
      </c>
      <c r="F14" s="12" t="s">
        <v>51</v>
      </c>
      <c r="G14" s="12" t="s">
        <v>51</v>
      </c>
      <c r="H14" s="12" t="s">
        <v>51</v>
      </c>
      <c r="I14" s="12" t="s">
        <v>51</v>
      </c>
    </row>
    <row r="15" spans="1:9" ht="46.5" customHeight="1">
      <c r="A15" s="12" t="s">
        <v>52</v>
      </c>
      <c r="B15" s="12" t="s">
        <v>52</v>
      </c>
      <c r="C15" s="12" t="s">
        <v>52</v>
      </c>
      <c r="D15" s="12" t="s">
        <v>52</v>
      </c>
      <c r="E15" s="12" t="s">
        <v>52</v>
      </c>
      <c r="F15" s="12" t="s">
        <v>52</v>
      </c>
      <c r="G15" s="12" t="s">
        <v>52</v>
      </c>
      <c r="H15" s="12" t="s">
        <v>52</v>
      </c>
      <c r="I15" s="12" t="s">
        <v>52</v>
      </c>
    </row>
    <row r="16" spans="1:9" ht="46.5" customHeight="1">
      <c r="A16" s="11" t="s">
        <v>50</v>
      </c>
      <c r="B16" s="11" t="s">
        <v>50</v>
      </c>
      <c r="C16" s="11" t="s">
        <v>50</v>
      </c>
      <c r="D16" s="11" t="s">
        <v>50</v>
      </c>
      <c r="E16" s="11" t="s">
        <v>50</v>
      </c>
      <c r="F16" s="11" t="s">
        <v>50</v>
      </c>
      <c r="G16" s="11" t="s">
        <v>50</v>
      </c>
      <c r="H16" s="11" t="s">
        <v>50</v>
      </c>
      <c r="I16" s="11" t="s">
        <v>50</v>
      </c>
    </row>
    <row r="17" spans="1:9" ht="46.5" customHeight="1">
      <c r="A17" s="12" t="s">
        <v>51</v>
      </c>
      <c r="B17" s="12" t="s">
        <v>51</v>
      </c>
      <c r="C17" s="12" t="s">
        <v>51</v>
      </c>
      <c r="D17" s="12" t="s">
        <v>51</v>
      </c>
      <c r="E17" s="12" t="s">
        <v>51</v>
      </c>
      <c r="F17" s="12" t="s">
        <v>51</v>
      </c>
      <c r="G17" s="12" t="s">
        <v>51</v>
      </c>
      <c r="H17" s="12" t="s">
        <v>51</v>
      </c>
      <c r="I17" s="12" t="s">
        <v>51</v>
      </c>
    </row>
    <row r="18" spans="1:9" ht="46.5" customHeight="1">
      <c r="A18" s="12" t="s">
        <v>52</v>
      </c>
      <c r="B18" s="12" t="s">
        <v>52</v>
      </c>
      <c r="C18" s="12" t="s">
        <v>52</v>
      </c>
      <c r="D18" s="12" t="s">
        <v>52</v>
      </c>
      <c r="E18" s="12" t="s">
        <v>52</v>
      </c>
      <c r="F18" s="12" t="s">
        <v>52</v>
      </c>
      <c r="G18" s="12" t="s">
        <v>52</v>
      </c>
      <c r="H18" s="12" t="s">
        <v>52</v>
      </c>
      <c r="I18" s="12" t="s">
        <v>52</v>
      </c>
    </row>
  </sheetData>
  <phoneticPr fontId="1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workbookViewId="0">
      <selection activeCell="F19" sqref="F19"/>
    </sheetView>
  </sheetViews>
  <sheetFormatPr defaultColWidth="9.19921875" defaultRowHeight="12.75"/>
  <cols>
    <col min="1" max="1" width="2.69921875" style="144" customWidth="1"/>
    <col min="2" max="2" width="36.09765625" style="144" customWidth="1"/>
    <col min="3" max="3" width="9.19921875" style="145"/>
    <col min="4" max="4" width="10.5" style="146" customWidth="1"/>
    <col min="5" max="5" width="11.5" style="147" customWidth="1"/>
    <col min="6" max="6" width="9.19921875" style="145"/>
    <col min="7" max="7" width="3.796875" style="144" customWidth="1"/>
    <col min="8" max="8" width="21.69921875" style="144" customWidth="1"/>
    <col min="9" max="10" width="9.19921875" style="144"/>
    <col min="11" max="11" width="11.5" style="144" customWidth="1"/>
    <col min="12" max="16384" width="9.19921875" style="144"/>
  </cols>
  <sheetData>
    <row r="1" spans="2:12">
      <c r="B1" s="255" t="s">
        <v>31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2:12" ht="6" customHeight="1"/>
    <row r="3" spans="2:12" ht="24" customHeight="1">
      <c r="B3" s="169" t="s">
        <v>13</v>
      </c>
      <c r="C3" s="170">
        <v>24</v>
      </c>
      <c r="D3" s="171" t="s">
        <v>32</v>
      </c>
    </row>
    <row r="4" spans="2:12">
      <c r="B4" s="172" t="s">
        <v>14</v>
      </c>
      <c r="C4" s="173">
        <v>0.65</v>
      </c>
      <c r="D4" s="174">
        <f>C3*C4</f>
        <v>15.600000000000001</v>
      </c>
      <c r="E4" s="148">
        <v>16</v>
      </c>
      <c r="F4" s="264" t="s">
        <v>33</v>
      </c>
      <c r="G4" s="265"/>
      <c r="H4" s="265"/>
    </row>
    <row r="5" spans="2:12">
      <c r="B5" s="172" t="s">
        <v>15</v>
      </c>
      <c r="C5" s="173">
        <v>0.35</v>
      </c>
      <c r="D5" s="174">
        <f>C5*C3</f>
        <v>8.3999999999999986</v>
      </c>
      <c r="E5" s="148">
        <v>8</v>
      </c>
      <c r="F5" s="265"/>
      <c r="G5" s="265"/>
      <c r="H5" s="265"/>
    </row>
    <row r="6" spans="2:12" ht="6" customHeight="1"/>
    <row r="7" spans="2:12" ht="13.5" thickBot="1">
      <c r="D7" s="149">
        <f>E4</f>
        <v>16</v>
      </c>
    </row>
    <row r="8" spans="2:12" ht="21.75" customHeight="1" thickBot="1">
      <c r="B8" s="175" t="s">
        <v>263</v>
      </c>
      <c r="C8" s="176" t="s">
        <v>1</v>
      </c>
      <c r="D8" s="177" t="s">
        <v>3</v>
      </c>
      <c r="E8" s="178" t="s">
        <v>7</v>
      </c>
      <c r="F8" s="179" t="s">
        <v>2</v>
      </c>
      <c r="H8" s="175" t="s">
        <v>34</v>
      </c>
      <c r="I8" s="256" t="s">
        <v>8</v>
      </c>
      <c r="J8" s="257"/>
      <c r="K8" s="178" t="s">
        <v>7</v>
      </c>
      <c r="L8" s="179" t="s">
        <v>2</v>
      </c>
    </row>
    <row r="9" spans="2:12" ht="21.75" customHeight="1">
      <c r="B9" s="150" t="s">
        <v>0</v>
      </c>
      <c r="C9" s="151">
        <v>4</v>
      </c>
      <c r="D9" s="197">
        <v>0.05</v>
      </c>
      <c r="E9" s="180">
        <f t="shared" ref="E9:E17" si="0">D9*$D$7</f>
        <v>0.8</v>
      </c>
      <c r="F9" s="181">
        <v>1</v>
      </c>
      <c r="G9" s="153"/>
      <c r="H9" s="150" t="s">
        <v>4</v>
      </c>
      <c r="I9" s="258" t="s">
        <v>9</v>
      </c>
      <c r="J9" s="259"/>
      <c r="K9" s="182">
        <f>F19/12</f>
        <v>1.3333333333333333</v>
      </c>
      <c r="L9" s="183">
        <v>1</v>
      </c>
    </row>
    <row r="10" spans="2:12" ht="21.75" customHeight="1">
      <c r="B10" s="154" t="s">
        <v>27</v>
      </c>
      <c r="C10" s="155">
        <v>3</v>
      </c>
      <c r="D10" s="156">
        <v>0.1</v>
      </c>
      <c r="E10" s="184">
        <f t="shared" si="0"/>
        <v>1.6</v>
      </c>
      <c r="F10" s="185">
        <v>2</v>
      </c>
      <c r="G10" s="153"/>
      <c r="H10" s="154" t="s">
        <v>5</v>
      </c>
      <c r="I10" s="260" t="s">
        <v>257</v>
      </c>
      <c r="J10" s="261"/>
      <c r="K10" s="186">
        <f>F19/7</f>
        <v>2.2857142857142856</v>
      </c>
      <c r="L10" s="187">
        <v>2</v>
      </c>
    </row>
    <row r="11" spans="2:12" ht="21.75" customHeight="1" thickBot="1">
      <c r="B11" s="157" t="s">
        <v>28</v>
      </c>
      <c r="C11" s="158">
        <v>2</v>
      </c>
      <c r="D11" s="159">
        <v>0.3</v>
      </c>
      <c r="E11" s="188">
        <f t="shared" si="0"/>
        <v>4.8</v>
      </c>
      <c r="F11" s="189">
        <v>5</v>
      </c>
      <c r="G11" s="153"/>
      <c r="H11" s="160" t="s">
        <v>6</v>
      </c>
      <c r="I11" s="262" t="s">
        <v>10</v>
      </c>
      <c r="J11" s="263"/>
      <c r="K11" s="190">
        <f>F19/3</f>
        <v>5.333333333333333</v>
      </c>
      <c r="L11" s="191">
        <v>5</v>
      </c>
    </row>
    <row r="12" spans="2:12" ht="21.75" customHeight="1">
      <c r="B12" s="154" t="s">
        <v>29</v>
      </c>
      <c r="C12" s="155">
        <v>1</v>
      </c>
      <c r="D12" s="156">
        <v>0.1</v>
      </c>
      <c r="E12" s="184">
        <f t="shared" si="0"/>
        <v>1.6</v>
      </c>
      <c r="F12" s="185">
        <v>1</v>
      </c>
      <c r="G12" s="153"/>
    </row>
    <row r="13" spans="2:12" ht="21.75" customHeight="1">
      <c r="B13" s="157" t="s">
        <v>26</v>
      </c>
      <c r="C13" s="158">
        <v>3</v>
      </c>
      <c r="D13" s="159">
        <v>0.05</v>
      </c>
      <c r="E13" s="188">
        <f t="shared" si="0"/>
        <v>0.8</v>
      </c>
      <c r="F13" s="189">
        <v>1</v>
      </c>
      <c r="G13" s="153"/>
    </row>
    <row r="14" spans="2:12" ht="21.75" customHeight="1">
      <c r="B14" s="154" t="s">
        <v>26</v>
      </c>
      <c r="C14" s="155">
        <v>2</v>
      </c>
      <c r="D14" s="156">
        <v>0.1</v>
      </c>
      <c r="E14" s="184">
        <f t="shared" si="0"/>
        <v>1.6</v>
      </c>
      <c r="F14" s="185">
        <v>2</v>
      </c>
      <c r="G14" s="153"/>
    </row>
    <row r="15" spans="2:12" ht="21.75" customHeight="1">
      <c r="B15" s="157" t="s">
        <v>26</v>
      </c>
      <c r="C15" s="158">
        <v>1</v>
      </c>
      <c r="D15" s="159">
        <v>0.1</v>
      </c>
      <c r="E15" s="188">
        <f t="shared" si="0"/>
        <v>1.6</v>
      </c>
      <c r="F15" s="189">
        <v>1</v>
      </c>
      <c r="G15" s="153"/>
    </row>
    <row r="16" spans="2:12" ht="21.75" customHeight="1">
      <c r="B16" s="154" t="s">
        <v>25</v>
      </c>
      <c r="C16" s="155">
        <v>3</v>
      </c>
      <c r="D16" s="156">
        <v>0.05</v>
      </c>
      <c r="E16" s="184">
        <f t="shared" si="0"/>
        <v>0.8</v>
      </c>
      <c r="F16" s="185">
        <v>1</v>
      </c>
      <c r="G16" s="153"/>
    </row>
    <row r="17" spans="2:7" ht="21.75" customHeight="1">
      <c r="B17" s="157" t="s">
        <v>25</v>
      </c>
      <c r="C17" s="158">
        <v>2</v>
      </c>
      <c r="D17" s="159">
        <v>0.05</v>
      </c>
      <c r="E17" s="188">
        <f t="shared" si="0"/>
        <v>0.8</v>
      </c>
      <c r="F17" s="189">
        <v>1</v>
      </c>
      <c r="G17" s="153"/>
    </row>
    <row r="18" spans="2:7" ht="21.75" customHeight="1" thickBot="1">
      <c r="B18" s="162" t="s">
        <v>25</v>
      </c>
      <c r="C18" s="163">
        <v>1</v>
      </c>
      <c r="D18" s="198">
        <v>0.1</v>
      </c>
      <c r="E18" s="192">
        <f>D18*$D$7</f>
        <v>1.6</v>
      </c>
      <c r="F18" s="193">
        <v>1</v>
      </c>
      <c r="G18" s="153"/>
    </row>
    <row r="19" spans="2:7" ht="13.5" thickBot="1">
      <c r="D19" s="164">
        <f>SUM(D9:D18)</f>
        <v>1.0000000000000002</v>
      </c>
      <c r="F19" s="145">
        <f>SUM(F9:F18)</f>
        <v>16</v>
      </c>
    </row>
    <row r="20" spans="2:7" ht="13.5" thickBot="1">
      <c r="B20" s="175" t="s">
        <v>16</v>
      </c>
      <c r="C20" s="194">
        <f>F19/3</f>
        <v>5.333333333333333</v>
      </c>
      <c r="D20" s="144"/>
      <c r="E20" s="144"/>
      <c r="F20" s="144"/>
    </row>
    <row r="21" spans="2:7" ht="6" customHeight="1"/>
    <row r="22" spans="2:7" ht="13.5" thickBot="1">
      <c r="D22" s="149">
        <f>E5</f>
        <v>8</v>
      </c>
    </row>
    <row r="23" spans="2:7" s="249" customFormat="1" ht="21.75" customHeight="1" thickBot="1">
      <c r="B23" s="175" t="s">
        <v>264</v>
      </c>
      <c r="C23" s="176" t="s">
        <v>1</v>
      </c>
      <c r="D23" s="177" t="s">
        <v>3</v>
      </c>
      <c r="E23" s="147" t="s">
        <v>7</v>
      </c>
      <c r="F23" s="179" t="s">
        <v>2</v>
      </c>
    </row>
    <row r="24" spans="2:7" ht="23.25" customHeight="1">
      <c r="B24" s="150" t="s">
        <v>251</v>
      </c>
      <c r="C24" s="151">
        <v>4</v>
      </c>
      <c r="D24" s="152">
        <v>0.1</v>
      </c>
      <c r="E24" s="182">
        <f>D24*$D$22</f>
        <v>0.8</v>
      </c>
      <c r="F24" s="183">
        <v>1</v>
      </c>
      <c r="G24" s="165">
        <f>F24</f>
        <v>1</v>
      </c>
    </row>
    <row r="25" spans="2:7" ht="23.25" customHeight="1">
      <c r="B25" s="154" t="s">
        <v>250</v>
      </c>
      <c r="C25" s="155">
        <v>3</v>
      </c>
      <c r="D25" s="161">
        <v>0.05</v>
      </c>
      <c r="E25" s="186">
        <f t="shared" ref="E25:E31" si="1">D25*$D$22</f>
        <v>0.4</v>
      </c>
      <c r="F25" s="187">
        <v>1</v>
      </c>
      <c r="G25" s="252">
        <f>F25+F26+F27</f>
        <v>4</v>
      </c>
    </row>
    <row r="26" spans="2:7" ht="23.25" customHeight="1">
      <c r="B26" s="157" t="s">
        <v>249</v>
      </c>
      <c r="C26" s="158">
        <v>2</v>
      </c>
      <c r="D26" s="166">
        <v>0.3</v>
      </c>
      <c r="E26" s="195">
        <f t="shared" si="1"/>
        <v>2.4</v>
      </c>
      <c r="F26" s="196">
        <v>2</v>
      </c>
      <c r="G26" s="253"/>
    </row>
    <row r="27" spans="2:7" ht="23.25" customHeight="1">
      <c r="B27" s="154" t="s">
        <v>248</v>
      </c>
      <c r="C27" s="155">
        <v>1</v>
      </c>
      <c r="D27" s="161">
        <v>0.15</v>
      </c>
      <c r="E27" s="186">
        <f t="shared" si="1"/>
        <v>1.2</v>
      </c>
      <c r="F27" s="187">
        <v>1</v>
      </c>
      <c r="G27" s="254"/>
    </row>
    <row r="28" spans="2:7" ht="23.25" customHeight="1">
      <c r="B28" s="157" t="s">
        <v>253</v>
      </c>
      <c r="C28" s="158">
        <v>3</v>
      </c>
      <c r="D28" s="166">
        <v>0.05</v>
      </c>
      <c r="E28" s="195">
        <f t="shared" si="1"/>
        <v>0.4</v>
      </c>
      <c r="F28" s="196">
        <v>1</v>
      </c>
      <c r="G28" s="252">
        <f>F28+F29+F30</f>
        <v>2</v>
      </c>
    </row>
    <row r="29" spans="2:7" ht="23.25" customHeight="1">
      <c r="B29" s="154" t="s">
        <v>254</v>
      </c>
      <c r="C29" s="155">
        <v>2</v>
      </c>
      <c r="D29" s="161">
        <v>0.15</v>
      </c>
      <c r="E29" s="186">
        <f t="shared" si="1"/>
        <v>1.2</v>
      </c>
      <c r="F29" s="187">
        <v>1</v>
      </c>
      <c r="G29" s="253"/>
    </row>
    <row r="30" spans="2:7" ht="23.25" customHeight="1">
      <c r="B30" s="157" t="s">
        <v>252</v>
      </c>
      <c r="C30" s="158">
        <v>1</v>
      </c>
      <c r="D30" s="166">
        <v>0.05</v>
      </c>
      <c r="E30" s="195">
        <f t="shared" si="1"/>
        <v>0.4</v>
      </c>
      <c r="F30" s="196">
        <v>0</v>
      </c>
      <c r="G30" s="254"/>
    </row>
    <row r="31" spans="2:7" ht="23.25" customHeight="1">
      <c r="B31" s="154" t="s">
        <v>255</v>
      </c>
      <c r="C31" s="155">
        <v>2</v>
      </c>
      <c r="D31" s="156">
        <v>0.1</v>
      </c>
      <c r="E31" s="186">
        <f t="shared" si="1"/>
        <v>0.8</v>
      </c>
      <c r="F31" s="187">
        <v>1</v>
      </c>
      <c r="G31" s="252">
        <f>F31+F32</f>
        <v>1</v>
      </c>
    </row>
    <row r="32" spans="2:7" ht="23.25" customHeight="1" thickBot="1">
      <c r="B32" s="160" t="s">
        <v>256</v>
      </c>
      <c r="C32" s="167">
        <v>3</v>
      </c>
      <c r="D32" s="168">
        <v>0.05</v>
      </c>
      <c r="E32" s="190">
        <f>D32*$D$22</f>
        <v>0.4</v>
      </c>
      <c r="F32" s="191">
        <v>0</v>
      </c>
      <c r="G32" s="254"/>
    </row>
    <row r="33" spans="2:6" ht="13.5" thickBot="1">
      <c r="D33" s="146">
        <f>SUM(D24:D32)</f>
        <v>1</v>
      </c>
      <c r="F33" s="145">
        <f>SUM(F24:F32)</f>
        <v>8</v>
      </c>
    </row>
    <row r="34" spans="2:6" ht="13.5" thickBot="1">
      <c r="B34" s="175" t="s">
        <v>17</v>
      </c>
      <c r="C34" s="194">
        <f>F33/2</f>
        <v>4</v>
      </c>
      <c r="D34" s="144"/>
      <c r="E34" s="144"/>
      <c r="F34" s="144"/>
    </row>
  </sheetData>
  <mergeCells count="9">
    <mergeCell ref="G31:G32"/>
    <mergeCell ref="B1:L1"/>
    <mergeCell ref="F4:H5"/>
    <mergeCell ref="I8:J8"/>
    <mergeCell ref="I9:J9"/>
    <mergeCell ref="I10:J10"/>
    <mergeCell ref="I11:J11"/>
    <mergeCell ref="G25:G27"/>
    <mergeCell ref="G28:G30"/>
  </mergeCells>
  <phoneticPr fontId="17" type="noConversion"/>
  <printOptions horizontalCentered="1" verticalCentered="1"/>
  <pageMargins left="0" right="0" top="0" bottom="0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tabSelected="1" zoomScale="70" zoomScaleNormal="70" workbookViewId="0">
      <selection activeCell="C37" sqref="C37"/>
    </sheetView>
  </sheetViews>
  <sheetFormatPr defaultColWidth="9.19921875" defaultRowHeight="39.75" customHeight="1"/>
  <cols>
    <col min="1" max="1" width="87.3984375" style="204" customWidth="1"/>
    <col min="2" max="2" width="11.19921875" style="204" customWidth="1"/>
    <col min="3" max="3" width="7.69921875" style="204" customWidth="1"/>
    <col min="4" max="27" width="8" style="204" customWidth="1"/>
    <col min="28" max="16384" width="9.19921875" style="204"/>
  </cols>
  <sheetData>
    <row r="1" spans="1:27" ht="39.75" customHeight="1">
      <c r="A1" s="199" t="s">
        <v>54</v>
      </c>
      <c r="B1" s="200"/>
      <c r="C1" s="201"/>
      <c r="D1" s="282" t="s">
        <v>55</v>
      </c>
      <c r="E1" s="283"/>
      <c r="F1" s="283"/>
      <c r="G1" s="283"/>
      <c r="H1" s="284">
        <v>0.2</v>
      </c>
      <c r="I1" s="285"/>
      <c r="J1" s="202"/>
      <c r="K1" s="282" t="s">
        <v>56</v>
      </c>
      <c r="L1" s="283"/>
      <c r="M1" s="283"/>
      <c r="N1" s="283"/>
      <c r="O1" s="283">
        <f>V14</f>
        <v>610</v>
      </c>
      <c r="P1" s="285"/>
      <c r="Q1" s="203"/>
      <c r="R1" s="203"/>
      <c r="S1" s="203"/>
      <c r="T1" s="203"/>
      <c r="U1" s="282" t="s">
        <v>57</v>
      </c>
      <c r="V1" s="283"/>
      <c r="W1" s="283"/>
      <c r="X1" s="283"/>
      <c r="Y1" s="283"/>
      <c r="Z1" s="285"/>
      <c r="AA1" s="203"/>
    </row>
    <row r="2" spans="1:27" ht="39.75" customHeight="1">
      <c r="A2" s="201"/>
      <c r="B2" s="200"/>
      <c r="C2" s="201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</row>
    <row r="3" spans="1:27" ht="39.75" customHeight="1">
      <c r="A3" s="205" t="s">
        <v>58</v>
      </c>
      <c r="B3" s="206"/>
      <c r="C3" s="201"/>
      <c r="D3" s="286" t="s">
        <v>59</v>
      </c>
      <c r="E3" s="287"/>
      <c r="F3" s="287"/>
      <c r="G3" s="287"/>
      <c r="H3" s="288"/>
      <c r="I3" s="207" t="s">
        <v>60</v>
      </c>
      <c r="J3" s="208" t="s">
        <v>61</v>
      </c>
      <c r="K3" s="208" t="s">
        <v>62</v>
      </c>
      <c r="L3" s="208" t="s">
        <v>63</v>
      </c>
      <c r="M3" s="208" t="s">
        <v>64</v>
      </c>
      <c r="N3" s="208" t="s">
        <v>65</v>
      </c>
      <c r="O3" s="208" t="s">
        <v>66</v>
      </c>
      <c r="P3" s="208" t="s">
        <v>67</v>
      </c>
      <c r="Q3" s="208" t="s">
        <v>68</v>
      </c>
      <c r="R3" s="208" t="s">
        <v>69</v>
      </c>
      <c r="S3" s="208" t="s">
        <v>70</v>
      </c>
      <c r="T3" s="208" t="s">
        <v>71</v>
      </c>
      <c r="U3" s="209" t="s">
        <v>72</v>
      </c>
      <c r="V3" s="209" t="s">
        <v>73</v>
      </c>
      <c r="W3" s="209" t="s">
        <v>74</v>
      </c>
      <c r="X3" s="209" t="s">
        <v>75</v>
      </c>
      <c r="Y3" s="209" t="s">
        <v>76</v>
      </c>
      <c r="Z3" s="210" t="s">
        <v>77</v>
      </c>
      <c r="AA3" s="203"/>
    </row>
    <row r="4" spans="1:27" ht="39.75" customHeight="1">
      <c r="A4" s="205" t="s">
        <v>78</v>
      </c>
      <c r="B4" s="206"/>
      <c r="C4" s="201"/>
      <c r="D4" s="286" t="s">
        <v>79</v>
      </c>
      <c r="E4" s="287"/>
      <c r="F4" s="287"/>
      <c r="G4" s="287"/>
      <c r="H4" s="288"/>
      <c r="I4" s="211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3"/>
      <c r="V4" s="213"/>
      <c r="W4" s="213"/>
      <c r="X4" s="213"/>
      <c r="Y4" s="213"/>
      <c r="Z4" s="214"/>
      <c r="AA4" s="203"/>
    </row>
    <row r="5" spans="1:27" ht="39.75" customHeight="1" thickBot="1">
      <c r="A5" s="201"/>
      <c r="B5" s="200"/>
      <c r="C5" s="201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</row>
    <row r="6" spans="1:27" ht="39.75" customHeight="1">
      <c r="A6" s="215" t="s">
        <v>80</v>
      </c>
      <c r="B6" s="216" t="s">
        <v>81</v>
      </c>
      <c r="C6" s="201"/>
      <c r="D6" s="279" t="s">
        <v>82</v>
      </c>
      <c r="E6" s="280"/>
      <c r="F6" s="280"/>
      <c r="G6" s="280"/>
      <c r="H6" s="281"/>
      <c r="I6" s="203"/>
      <c r="J6" s="279" t="s">
        <v>83</v>
      </c>
      <c r="K6" s="280"/>
      <c r="L6" s="280"/>
      <c r="M6" s="280"/>
      <c r="N6" s="281"/>
      <c r="O6" s="203"/>
      <c r="P6" s="279" t="s">
        <v>84</v>
      </c>
      <c r="Q6" s="280"/>
      <c r="R6" s="280"/>
      <c r="S6" s="280"/>
      <c r="T6" s="281"/>
      <c r="U6" s="203"/>
      <c r="V6" s="279" t="s">
        <v>85</v>
      </c>
      <c r="W6" s="280"/>
      <c r="X6" s="280"/>
      <c r="Y6" s="280"/>
      <c r="Z6" s="281"/>
      <c r="AA6" s="203"/>
    </row>
    <row r="7" spans="1:27" ht="39.75" customHeight="1">
      <c r="A7" s="217" t="s">
        <v>86</v>
      </c>
      <c r="B7" s="218" t="s">
        <v>81</v>
      </c>
      <c r="C7" s="201"/>
      <c r="D7" s="219">
        <v>1</v>
      </c>
      <c r="E7" s="220">
        <v>2</v>
      </c>
      <c r="F7" s="220">
        <v>3</v>
      </c>
      <c r="G7" s="220">
        <v>4</v>
      </c>
      <c r="H7" s="221">
        <v>5</v>
      </c>
      <c r="I7" s="203"/>
      <c r="J7" s="219">
        <v>1</v>
      </c>
      <c r="K7" s="220">
        <v>2</v>
      </c>
      <c r="L7" s="220">
        <v>3</v>
      </c>
      <c r="M7" s="220">
        <v>4</v>
      </c>
      <c r="N7" s="221">
        <v>5</v>
      </c>
      <c r="O7" s="203"/>
      <c r="P7" s="219">
        <v>1</v>
      </c>
      <c r="Q7" s="220">
        <v>2</v>
      </c>
      <c r="R7" s="220">
        <v>3</v>
      </c>
      <c r="S7" s="220">
        <v>4</v>
      </c>
      <c r="T7" s="221">
        <v>5</v>
      </c>
      <c r="U7" s="203"/>
      <c r="V7" s="219">
        <v>1</v>
      </c>
      <c r="W7" s="220">
        <v>2</v>
      </c>
      <c r="X7" s="220">
        <v>3</v>
      </c>
      <c r="Y7" s="220">
        <v>4</v>
      </c>
      <c r="Z7" s="221">
        <v>5</v>
      </c>
      <c r="AA7" s="203"/>
    </row>
    <row r="8" spans="1:27" ht="39.75" customHeight="1">
      <c r="A8" s="222" t="s">
        <v>87</v>
      </c>
      <c r="B8" s="223" t="s">
        <v>81</v>
      </c>
      <c r="C8" s="201"/>
      <c r="D8" s="224">
        <v>6</v>
      </c>
      <c r="E8" s="225">
        <v>7</v>
      </c>
      <c r="F8" s="225">
        <v>8</v>
      </c>
      <c r="G8" s="225">
        <v>9</v>
      </c>
      <c r="H8" s="226">
        <v>10</v>
      </c>
      <c r="I8" s="203"/>
      <c r="J8" s="224">
        <v>6</v>
      </c>
      <c r="K8" s="225">
        <v>7</v>
      </c>
      <c r="L8" s="225">
        <v>8</v>
      </c>
      <c r="M8" s="225">
        <v>9</v>
      </c>
      <c r="N8" s="226">
        <v>10</v>
      </c>
      <c r="O8" s="203"/>
      <c r="P8" s="224">
        <v>6</v>
      </c>
      <c r="Q8" s="225">
        <v>7</v>
      </c>
      <c r="R8" s="225">
        <v>8</v>
      </c>
      <c r="S8" s="225">
        <v>9</v>
      </c>
      <c r="T8" s="226">
        <v>10</v>
      </c>
      <c r="U8" s="203"/>
      <c r="V8" s="224">
        <v>6</v>
      </c>
      <c r="W8" s="225">
        <v>7</v>
      </c>
      <c r="X8" s="225">
        <v>8</v>
      </c>
      <c r="Y8" s="225">
        <v>9</v>
      </c>
      <c r="Z8" s="226">
        <v>10</v>
      </c>
      <c r="AA8" s="203"/>
    </row>
    <row r="9" spans="1:27" ht="39.75" customHeight="1">
      <c r="A9" s="217" t="s">
        <v>88</v>
      </c>
      <c r="B9" s="218" t="s">
        <v>81</v>
      </c>
      <c r="C9" s="201"/>
      <c r="D9" s="319" t="s">
        <v>90</v>
      </c>
      <c r="E9" s="320"/>
      <c r="F9" s="320"/>
      <c r="G9" s="320"/>
      <c r="H9" s="321"/>
      <c r="I9" s="203"/>
      <c r="J9" s="319" t="s">
        <v>91</v>
      </c>
      <c r="K9" s="320"/>
      <c r="L9" s="320"/>
      <c r="M9" s="320"/>
      <c r="N9" s="321"/>
      <c r="O9" s="203"/>
      <c r="P9" s="319" t="s">
        <v>92</v>
      </c>
      <c r="Q9" s="320"/>
      <c r="R9" s="320"/>
      <c r="S9" s="320"/>
      <c r="T9" s="321"/>
      <c r="U9" s="203"/>
      <c r="V9" s="319" t="s">
        <v>93</v>
      </c>
      <c r="W9" s="320"/>
      <c r="X9" s="320"/>
      <c r="Y9" s="320"/>
      <c r="Z9" s="321"/>
      <c r="AA9" s="203"/>
    </row>
    <row r="10" spans="1:27" ht="39.75" customHeight="1">
      <c r="A10" s="222" t="s">
        <v>89</v>
      </c>
      <c r="B10" s="223" t="s">
        <v>81</v>
      </c>
      <c r="C10" s="201"/>
      <c r="D10" s="219">
        <v>1</v>
      </c>
      <c r="E10" s="220">
        <v>2</v>
      </c>
      <c r="F10" s="220">
        <v>3</v>
      </c>
      <c r="G10" s="220">
        <v>4</v>
      </c>
      <c r="H10" s="221">
        <v>5</v>
      </c>
      <c r="I10" s="203"/>
      <c r="J10" s="219">
        <v>1</v>
      </c>
      <c r="K10" s="220">
        <v>2</v>
      </c>
      <c r="L10" s="220">
        <v>3</v>
      </c>
      <c r="M10" s="220">
        <v>4</v>
      </c>
      <c r="N10" s="221">
        <v>5</v>
      </c>
      <c r="O10" s="203"/>
      <c r="P10" s="219">
        <v>1</v>
      </c>
      <c r="Q10" s="220">
        <v>2</v>
      </c>
      <c r="R10" s="220">
        <v>3</v>
      </c>
      <c r="S10" s="220">
        <v>4</v>
      </c>
      <c r="T10" s="221">
        <v>5</v>
      </c>
      <c r="U10" s="203"/>
      <c r="V10" s="219">
        <v>1</v>
      </c>
      <c r="W10" s="220">
        <v>2</v>
      </c>
      <c r="X10" s="220">
        <v>3</v>
      </c>
      <c r="Y10" s="220">
        <v>4</v>
      </c>
      <c r="Z10" s="221">
        <v>5</v>
      </c>
      <c r="AA10" s="203"/>
    </row>
    <row r="11" spans="1:27" ht="39.75" customHeight="1">
      <c r="A11" s="217" t="s">
        <v>94</v>
      </c>
      <c r="B11" s="218" t="s">
        <v>81</v>
      </c>
      <c r="C11" s="201"/>
      <c r="D11" s="224">
        <v>6</v>
      </c>
      <c r="E11" s="225">
        <v>7</v>
      </c>
      <c r="F11" s="225">
        <v>8</v>
      </c>
      <c r="G11" s="225">
        <v>9</v>
      </c>
      <c r="H11" s="226">
        <v>10</v>
      </c>
      <c r="I11" s="203"/>
      <c r="J11" s="224">
        <v>6</v>
      </c>
      <c r="K11" s="225">
        <v>7</v>
      </c>
      <c r="L11" s="225">
        <v>8</v>
      </c>
      <c r="M11" s="225">
        <v>9</v>
      </c>
      <c r="N11" s="226">
        <v>10</v>
      </c>
      <c r="O11" s="203"/>
      <c r="P11" s="224">
        <v>6</v>
      </c>
      <c r="Q11" s="225">
        <v>7</v>
      </c>
      <c r="R11" s="225">
        <v>8</v>
      </c>
      <c r="S11" s="225">
        <v>9</v>
      </c>
      <c r="T11" s="226">
        <v>10</v>
      </c>
      <c r="U11" s="203"/>
      <c r="V11" s="224">
        <v>6</v>
      </c>
      <c r="W11" s="225">
        <v>7</v>
      </c>
      <c r="X11" s="225">
        <v>8</v>
      </c>
      <c r="Y11" s="225">
        <v>9</v>
      </c>
      <c r="Z11" s="226">
        <v>10</v>
      </c>
      <c r="AA11" s="203"/>
    </row>
    <row r="12" spans="1:27" ht="39.75" customHeight="1" thickBot="1">
      <c r="A12" s="222" t="s">
        <v>95</v>
      </c>
      <c r="B12" s="223" t="s">
        <v>96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3"/>
    </row>
    <row r="13" spans="1:27" ht="39.75" customHeight="1" thickBot="1">
      <c r="A13" s="217" t="s">
        <v>97</v>
      </c>
      <c r="B13" s="218" t="s">
        <v>98</v>
      </c>
      <c r="C13" s="201"/>
      <c r="D13" s="322" t="s">
        <v>101</v>
      </c>
      <c r="E13" s="323"/>
      <c r="F13" s="323"/>
      <c r="G13" s="323"/>
      <c r="H13" s="324"/>
      <c r="I13" s="203"/>
      <c r="J13" s="322" t="s">
        <v>102</v>
      </c>
      <c r="K13" s="323" t="s">
        <v>103</v>
      </c>
      <c r="L13" s="323"/>
      <c r="M13" s="323"/>
      <c r="N13" s="324"/>
      <c r="O13" s="203"/>
      <c r="P13" s="322" t="s">
        <v>104</v>
      </c>
      <c r="Q13" s="323"/>
      <c r="R13" s="323"/>
      <c r="S13" s="323"/>
      <c r="T13" s="324"/>
      <c r="U13" s="203"/>
      <c r="V13" s="325" t="s">
        <v>105</v>
      </c>
      <c r="W13" s="326"/>
      <c r="X13" s="326"/>
      <c r="Y13" s="326"/>
      <c r="Z13" s="327"/>
      <c r="AA13" s="203"/>
    </row>
    <row r="14" spans="1:27" ht="39.75" customHeight="1">
      <c r="A14" s="222" t="s">
        <v>99</v>
      </c>
      <c r="B14" s="223" t="s">
        <v>100</v>
      </c>
      <c r="C14" s="201"/>
      <c r="D14" s="276">
        <v>21</v>
      </c>
      <c r="E14" s="277"/>
      <c r="F14" s="272" t="s">
        <v>108</v>
      </c>
      <c r="G14" s="272">
        <f>D14*18</f>
        <v>378</v>
      </c>
      <c r="H14" s="273"/>
      <c r="I14" s="201"/>
      <c r="J14" s="276">
        <v>16</v>
      </c>
      <c r="K14" s="277"/>
      <c r="L14" s="272" t="s">
        <v>109</v>
      </c>
      <c r="M14" s="272">
        <f>J14*12</f>
        <v>192</v>
      </c>
      <c r="N14" s="273"/>
      <c r="O14" s="203"/>
      <c r="P14" s="276">
        <v>10</v>
      </c>
      <c r="Q14" s="277"/>
      <c r="R14" s="272" t="s">
        <v>110</v>
      </c>
      <c r="S14" s="272">
        <f>P14*4</f>
        <v>40</v>
      </c>
      <c r="T14" s="273"/>
      <c r="U14" s="203"/>
      <c r="V14" s="266">
        <f>S14+M14+G14</f>
        <v>610</v>
      </c>
      <c r="W14" s="267"/>
      <c r="X14" s="267"/>
      <c r="Y14" s="267"/>
      <c r="Z14" s="268"/>
      <c r="AA14" s="203"/>
    </row>
    <row r="15" spans="1:27" ht="39.75" customHeight="1" thickBot="1">
      <c r="A15" s="227" t="s">
        <v>106</v>
      </c>
      <c r="B15" s="228" t="s">
        <v>107</v>
      </c>
      <c r="C15" s="201"/>
      <c r="D15" s="278"/>
      <c r="E15" s="274"/>
      <c r="F15" s="274"/>
      <c r="G15" s="274"/>
      <c r="H15" s="275"/>
      <c r="I15" s="201"/>
      <c r="J15" s="278"/>
      <c r="K15" s="274"/>
      <c r="L15" s="274"/>
      <c r="M15" s="274"/>
      <c r="N15" s="275"/>
      <c r="O15" s="201"/>
      <c r="P15" s="278"/>
      <c r="Q15" s="274"/>
      <c r="R15" s="274"/>
      <c r="S15" s="274"/>
      <c r="T15" s="275"/>
      <c r="U15" s="201"/>
      <c r="V15" s="269"/>
      <c r="W15" s="270"/>
      <c r="X15" s="270"/>
      <c r="Y15" s="270"/>
      <c r="Z15" s="271"/>
      <c r="AA15" s="203"/>
    </row>
    <row r="16" spans="1:27" ht="39.75" customHeight="1" thickBot="1">
      <c r="A16" s="201"/>
      <c r="B16" s="200"/>
      <c r="C16" s="201"/>
      <c r="H16" s="204">
        <f>V14*20%</f>
        <v>122</v>
      </c>
      <c r="N16" s="204">
        <f>V14*30%</f>
        <v>183</v>
      </c>
      <c r="T16" s="204">
        <f>V14*40%</f>
        <v>244</v>
      </c>
      <c r="Z16" s="204">
        <f>V14*50%</f>
        <v>305</v>
      </c>
      <c r="AA16" s="201"/>
    </row>
    <row r="17" spans="1:27" ht="39.75" customHeight="1">
      <c r="A17" s="215" t="s">
        <v>111</v>
      </c>
      <c r="B17" s="216" t="s">
        <v>112</v>
      </c>
      <c r="C17" s="201"/>
      <c r="D17" s="301" t="s">
        <v>114</v>
      </c>
      <c r="E17" s="302"/>
      <c r="F17" s="303"/>
      <c r="G17" s="295">
        <v>122</v>
      </c>
      <c r="H17" s="299"/>
      <c r="I17" s="250"/>
      <c r="J17" s="307" t="s">
        <v>115</v>
      </c>
      <c r="K17" s="308"/>
      <c r="L17" s="309"/>
      <c r="M17" s="295">
        <v>183</v>
      </c>
      <c r="N17" s="299"/>
      <c r="O17" s="250"/>
      <c r="P17" s="313" t="s">
        <v>116</v>
      </c>
      <c r="Q17" s="314"/>
      <c r="R17" s="315"/>
      <c r="S17" s="295">
        <v>244</v>
      </c>
      <c r="T17" s="299"/>
      <c r="U17" s="250"/>
      <c r="V17" s="289" t="s">
        <v>117</v>
      </c>
      <c r="W17" s="290"/>
      <c r="X17" s="291"/>
      <c r="Y17" s="295">
        <v>305</v>
      </c>
      <c r="Z17" s="296"/>
      <c r="AA17" s="203"/>
    </row>
    <row r="18" spans="1:27" ht="39.75" customHeight="1" thickBot="1">
      <c r="A18" s="217" t="s">
        <v>113</v>
      </c>
      <c r="B18" s="218" t="s">
        <v>112</v>
      </c>
      <c r="C18" s="201"/>
      <c r="D18" s="304"/>
      <c r="E18" s="305"/>
      <c r="F18" s="306"/>
      <c r="G18" s="297"/>
      <c r="H18" s="300"/>
      <c r="I18" s="251"/>
      <c r="J18" s="310"/>
      <c r="K18" s="311"/>
      <c r="L18" s="312"/>
      <c r="M18" s="297"/>
      <c r="N18" s="300"/>
      <c r="O18" s="251"/>
      <c r="P18" s="316"/>
      <c r="Q18" s="317"/>
      <c r="R18" s="318"/>
      <c r="S18" s="297"/>
      <c r="T18" s="300"/>
      <c r="U18" s="251"/>
      <c r="V18" s="292"/>
      <c r="W18" s="293"/>
      <c r="X18" s="294"/>
      <c r="Y18" s="297"/>
      <c r="Z18" s="298"/>
      <c r="AA18" s="201"/>
    </row>
    <row r="19" spans="1:27" ht="39.75" customHeight="1">
      <c r="A19" s="222" t="s">
        <v>118</v>
      </c>
      <c r="B19" s="223" t="s">
        <v>112</v>
      </c>
      <c r="C19" s="201"/>
      <c r="D19" s="229">
        <v>1</v>
      </c>
      <c r="E19" s="230">
        <f>D19+1</f>
        <v>2</v>
      </c>
      <c r="F19" s="231">
        <f t="shared" ref="F19:S34" si="0">E19+1</f>
        <v>3</v>
      </c>
      <c r="G19" s="230">
        <f t="shared" si="0"/>
        <v>4</v>
      </c>
      <c r="H19" s="231">
        <f t="shared" si="0"/>
        <v>5</v>
      </c>
      <c r="I19" s="230">
        <f t="shared" si="0"/>
        <v>6</v>
      </c>
      <c r="J19" s="231">
        <f t="shared" si="0"/>
        <v>7</v>
      </c>
      <c r="K19" s="230">
        <f t="shared" si="0"/>
        <v>8</v>
      </c>
      <c r="L19" s="231">
        <f t="shared" si="0"/>
        <v>9</v>
      </c>
      <c r="M19" s="230">
        <f t="shared" si="0"/>
        <v>10</v>
      </c>
      <c r="N19" s="231">
        <f t="shared" si="0"/>
        <v>11</v>
      </c>
      <c r="O19" s="230">
        <f t="shared" si="0"/>
        <v>12</v>
      </c>
      <c r="P19" s="231">
        <f t="shared" si="0"/>
        <v>13</v>
      </c>
      <c r="Q19" s="230">
        <f t="shared" si="0"/>
        <v>14</v>
      </c>
      <c r="R19" s="231">
        <f t="shared" si="0"/>
        <v>15</v>
      </c>
      <c r="S19" s="230">
        <f t="shared" si="0"/>
        <v>16</v>
      </c>
      <c r="T19" s="231">
        <f t="shared" ref="T19:Y34" si="1">S19+1</f>
        <v>17</v>
      </c>
      <c r="U19" s="230">
        <f t="shared" si="1"/>
        <v>18</v>
      </c>
      <c r="V19" s="231">
        <f t="shared" si="1"/>
        <v>19</v>
      </c>
      <c r="W19" s="230">
        <f t="shared" si="1"/>
        <v>20</v>
      </c>
      <c r="X19" s="231">
        <f t="shared" si="1"/>
        <v>21</v>
      </c>
      <c r="Y19" s="230">
        <f t="shared" si="1"/>
        <v>22</v>
      </c>
      <c r="Z19" s="232">
        <f>Y19+1</f>
        <v>23</v>
      </c>
      <c r="AA19" s="203"/>
    </row>
    <row r="20" spans="1:27" ht="39.75" customHeight="1">
      <c r="A20" s="217" t="s">
        <v>119</v>
      </c>
      <c r="B20" s="218" t="s">
        <v>112</v>
      </c>
      <c r="C20" s="201"/>
      <c r="D20" s="233">
        <f t="shared" ref="D20:D35" si="2">Z19+1</f>
        <v>24</v>
      </c>
      <c r="E20" s="234">
        <f t="shared" ref="E20:E37" si="3">D20+1</f>
        <v>25</v>
      </c>
      <c r="F20" s="235">
        <f t="shared" si="0"/>
        <v>26</v>
      </c>
      <c r="G20" s="234">
        <f t="shared" si="0"/>
        <v>27</v>
      </c>
      <c r="H20" s="235">
        <f t="shared" si="0"/>
        <v>28</v>
      </c>
      <c r="I20" s="234">
        <f t="shared" si="0"/>
        <v>29</v>
      </c>
      <c r="J20" s="235">
        <f t="shared" si="0"/>
        <v>30</v>
      </c>
      <c r="K20" s="234">
        <f t="shared" si="0"/>
        <v>31</v>
      </c>
      <c r="L20" s="235">
        <f t="shared" si="0"/>
        <v>32</v>
      </c>
      <c r="M20" s="234">
        <f t="shared" si="0"/>
        <v>33</v>
      </c>
      <c r="N20" s="235">
        <f t="shared" si="0"/>
        <v>34</v>
      </c>
      <c r="O20" s="234">
        <f t="shared" si="0"/>
        <v>35</v>
      </c>
      <c r="P20" s="235">
        <f t="shared" si="0"/>
        <v>36</v>
      </c>
      <c r="Q20" s="234">
        <f t="shared" si="0"/>
        <v>37</v>
      </c>
      <c r="R20" s="235">
        <f t="shared" si="0"/>
        <v>38</v>
      </c>
      <c r="S20" s="234">
        <f t="shared" si="0"/>
        <v>39</v>
      </c>
      <c r="T20" s="235">
        <f t="shared" si="1"/>
        <v>40</v>
      </c>
      <c r="U20" s="234">
        <f t="shared" si="1"/>
        <v>41</v>
      </c>
      <c r="V20" s="235">
        <f t="shared" si="1"/>
        <v>42</v>
      </c>
      <c r="W20" s="234">
        <f t="shared" si="1"/>
        <v>43</v>
      </c>
      <c r="X20" s="235">
        <f t="shared" si="1"/>
        <v>44</v>
      </c>
      <c r="Y20" s="234">
        <f t="shared" si="1"/>
        <v>45</v>
      </c>
      <c r="Z20" s="236">
        <f t="shared" ref="Z20:Z37" si="4">Y20+1</f>
        <v>46</v>
      </c>
      <c r="AA20" s="203"/>
    </row>
    <row r="21" spans="1:27" ht="39.75" customHeight="1" thickBot="1">
      <c r="A21" s="237" t="s">
        <v>120</v>
      </c>
      <c r="B21" s="238" t="s">
        <v>121</v>
      </c>
      <c r="C21" s="201"/>
      <c r="D21" s="233">
        <f t="shared" si="2"/>
        <v>47</v>
      </c>
      <c r="E21" s="234">
        <f t="shared" si="3"/>
        <v>48</v>
      </c>
      <c r="F21" s="235">
        <f t="shared" si="0"/>
        <v>49</v>
      </c>
      <c r="G21" s="234">
        <f t="shared" si="0"/>
        <v>50</v>
      </c>
      <c r="H21" s="235">
        <f t="shared" si="0"/>
        <v>51</v>
      </c>
      <c r="I21" s="234">
        <f t="shared" si="0"/>
        <v>52</v>
      </c>
      <c r="J21" s="235">
        <f t="shared" si="0"/>
        <v>53</v>
      </c>
      <c r="K21" s="234">
        <f t="shared" si="0"/>
        <v>54</v>
      </c>
      <c r="L21" s="235">
        <f t="shared" si="0"/>
        <v>55</v>
      </c>
      <c r="M21" s="234">
        <f t="shared" si="0"/>
        <v>56</v>
      </c>
      <c r="N21" s="235">
        <f t="shared" si="0"/>
        <v>57</v>
      </c>
      <c r="O21" s="234">
        <f t="shared" si="0"/>
        <v>58</v>
      </c>
      <c r="P21" s="235">
        <f t="shared" si="0"/>
        <v>59</v>
      </c>
      <c r="Q21" s="234">
        <f t="shared" si="0"/>
        <v>60</v>
      </c>
      <c r="R21" s="235">
        <f t="shared" si="0"/>
        <v>61</v>
      </c>
      <c r="S21" s="234">
        <f t="shared" si="0"/>
        <v>62</v>
      </c>
      <c r="T21" s="235">
        <f t="shared" si="1"/>
        <v>63</v>
      </c>
      <c r="U21" s="234">
        <f t="shared" si="1"/>
        <v>64</v>
      </c>
      <c r="V21" s="235">
        <f t="shared" si="1"/>
        <v>65</v>
      </c>
      <c r="W21" s="234">
        <f t="shared" si="1"/>
        <v>66</v>
      </c>
      <c r="X21" s="235">
        <f t="shared" si="1"/>
        <v>67</v>
      </c>
      <c r="Y21" s="234">
        <f t="shared" si="1"/>
        <v>68</v>
      </c>
      <c r="Z21" s="236">
        <f t="shared" si="4"/>
        <v>69</v>
      </c>
    </row>
    <row r="22" spans="1:27" ht="39.75" customHeight="1" thickBot="1">
      <c r="A22" s="201"/>
      <c r="B22" s="200"/>
      <c r="C22" s="201"/>
      <c r="D22" s="233">
        <f t="shared" si="2"/>
        <v>70</v>
      </c>
      <c r="E22" s="234">
        <f t="shared" si="3"/>
        <v>71</v>
      </c>
      <c r="F22" s="235">
        <f t="shared" si="0"/>
        <v>72</v>
      </c>
      <c r="G22" s="234">
        <f t="shared" si="0"/>
        <v>73</v>
      </c>
      <c r="H22" s="235">
        <f t="shared" si="0"/>
        <v>74</v>
      </c>
      <c r="I22" s="234">
        <f t="shared" si="0"/>
        <v>75</v>
      </c>
      <c r="J22" s="235">
        <f t="shared" si="0"/>
        <v>76</v>
      </c>
      <c r="K22" s="234">
        <f t="shared" si="0"/>
        <v>77</v>
      </c>
      <c r="L22" s="235">
        <f t="shared" si="0"/>
        <v>78</v>
      </c>
      <c r="M22" s="234">
        <f t="shared" si="0"/>
        <v>79</v>
      </c>
      <c r="N22" s="235">
        <f t="shared" si="0"/>
        <v>80</v>
      </c>
      <c r="O22" s="234">
        <f t="shared" si="0"/>
        <v>81</v>
      </c>
      <c r="P22" s="235">
        <f t="shared" si="0"/>
        <v>82</v>
      </c>
      <c r="Q22" s="234">
        <f t="shared" si="0"/>
        <v>83</v>
      </c>
      <c r="R22" s="235">
        <f t="shared" si="0"/>
        <v>84</v>
      </c>
      <c r="S22" s="234">
        <f t="shared" si="0"/>
        <v>85</v>
      </c>
      <c r="T22" s="235">
        <f t="shared" si="1"/>
        <v>86</v>
      </c>
      <c r="U22" s="234">
        <f t="shared" si="1"/>
        <v>87</v>
      </c>
      <c r="V22" s="235">
        <f t="shared" si="1"/>
        <v>88</v>
      </c>
      <c r="W22" s="234">
        <f t="shared" si="1"/>
        <v>89</v>
      </c>
      <c r="X22" s="235">
        <f t="shared" si="1"/>
        <v>90</v>
      </c>
      <c r="Y22" s="234">
        <f t="shared" si="1"/>
        <v>91</v>
      </c>
      <c r="Z22" s="236">
        <f t="shared" si="4"/>
        <v>92</v>
      </c>
    </row>
    <row r="23" spans="1:27" ht="39.75" customHeight="1" thickBot="1">
      <c r="A23" s="239" t="s">
        <v>122</v>
      </c>
      <c r="B23" s="240" t="s">
        <v>123</v>
      </c>
      <c r="C23" s="201"/>
      <c r="D23" s="233">
        <f t="shared" si="2"/>
        <v>93</v>
      </c>
      <c r="E23" s="234">
        <f t="shared" si="3"/>
        <v>94</v>
      </c>
      <c r="F23" s="235">
        <f t="shared" si="0"/>
        <v>95</v>
      </c>
      <c r="G23" s="234">
        <f t="shared" si="0"/>
        <v>96</v>
      </c>
      <c r="H23" s="235">
        <f t="shared" si="0"/>
        <v>97</v>
      </c>
      <c r="I23" s="234">
        <f t="shared" si="0"/>
        <v>98</v>
      </c>
      <c r="J23" s="235">
        <f t="shared" si="0"/>
        <v>99</v>
      </c>
      <c r="K23" s="234">
        <f t="shared" si="0"/>
        <v>100</v>
      </c>
      <c r="L23" s="235">
        <f t="shared" si="0"/>
        <v>101</v>
      </c>
      <c r="M23" s="234">
        <f t="shared" si="0"/>
        <v>102</v>
      </c>
      <c r="N23" s="235">
        <f t="shared" si="0"/>
        <v>103</v>
      </c>
      <c r="O23" s="234">
        <f t="shared" si="0"/>
        <v>104</v>
      </c>
      <c r="P23" s="235">
        <f t="shared" si="0"/>
        <v>105</v>
      </c>
      <c r="Q23" s="234">
        <f t="shared" si="0"/>
        <v>106</v>
      </c>
      <c r="R23" s="235">
        <f t="shared" si="0"/>
        <v>107</v>
      </c>
      <c r="S23" s="234">
        <f t="shared" si="0"/>
        <v>108</v>
      </c>
      <c r="T23" s="235">
        <f t="shared" si="1"/>
        <v>109</v>
      </c>
      <c r="U23" s="234">
        <f t="shared" si="1"/>
        <v>110</v>
      </c>
      <c r="V23" s="235">
        <f t="shared" si="1"/>
        <v>111</v>
      </c>
      <c r="W23" s="234">
        <f t="shared" si="1"/>
        <v>112</v>
      </c>
      <c r="X23" s="235">
        <f t="shared" si="1"/>
        <v>113</v>
      </c>
      <c r="Y23" s="234">
        <f t="shared" si="1"/>
        <v>114</v>
      </c>
      <c r="Z23" s="236">
        <f t="shared" si="4"/>
        <v>115</v>
      </c>
    </row>
    <row r="24" spans="1:27" ht="39.75" customHeight="1">
      <c r="A24" s="241" t="s">
        <v>124</v>
      </c>
      <c r="B24" s="242" t="s">
        <v>125</v>
      </c>
      <c r="C24" s="201"/>
      <c r="D24" s="233">
        <f t="shared" si="2"/>
        <v>116</v>
      </c>
      <c r="E24" s="234">
        <f t="shared" si="3"/>
        <v>117</v>
      </c>
      <c r="F24" s="235">
        <f t="shared" si="0"/>
        <v>118</v>
      </c>
      <c r="G24" s="234">
        <f t="shared" si="0"/>
        <v>119</v>
      </c>
      <c r="H24" s="235">
        <f t="shared" si="0"/>
        <v>120</v>
      </c>
      <c r="I24" s="234">
        <f t="shared" si="0"/>
        <v>121</v>
      </c>
      <c r="J24" s="235">
        <f t="shared" si="0"/>
        <v>122</v>
      </c>
      <c r="K24" s="234">
        <f t="shared" si="0"/>
        <v>123</v>
      </c>
      <c r="L24" s="235">
        <f t="shared" si="0"/>
        <v>124</v>
      </c>
      <c r="M24" s="234">
        <f t="shared" si="0"/>
        <v>125</v>
      </c>
      <c r="N24" s="235">
        <f t="shared" si="0"/>
        <v>126</v>
      </c>
      <c r="O24" s="234">
        <f t="shared" si="0"/>
        <v>127</v>
      </c>
      <c r="P24" s="235">
        <f t="shared" si="0"/>
        <v>128</v>
      </c>
      <c r="Q24" s="234">
        <f t="shared" si="0"/>
        <v>129</v>
      </c>
      <c r="R24" s="235">
        <f t="shared" si="0"/>
        <v>130</v>
      </c>
      <c r="S24" s="234">
        <f t="shared" si="0"/>
        <v>131</v>
      </c>
      <c r="T24" s="235">
        <f t="shared" si="1"/>
        <v>132</v>
      </c>
      <c r="U24" s="234">
        <f t="shared" si="1"/>
        <v>133</v>
      </c>
      <c r="V24" s="235">
        <f t="shared" si="1"/>
        <v>134</v>
      </c>
      <c r="W24" s="234">
        <f t="shared" si="1"/>
        <v>135</v>
      </c>
      <c r="X24" s="235">
        <f t="shared" si="1"/>
        <v>136</v>
      </c>
      <c r="Y24" s="234">
        <f t="shared" si="1"/>
        <v>137</v>
      </c>
      <c r="Z24" s="236">
        <f t="shared" si="4"/>
        <v>138</v>
      </c>
    </row>
    <row r="25" spans="1:27" ht="39.75" customHeight="1">
      <c r="A25" s="217" t="s">
        <v>126</v>
      </c>
      <c r="B25" s="218" t="s">
        <v>127</v>
      </c>
      <c r="C25" s="201"/>
      <c r="D25" s="233">
        <f t="shared" si="2"/>
        <v>139</v>
      </c>
      <c r="E25" s="234">
        <f t="shared" si="3"/>
        <v>140</v>
      </c>
      <c r="F25" s="235">
        <f t="shared" si="0"/>
        <v>141</v>
      </c>
      <c r="G25" s="234">
        <f t="shared" si="0"/>
        <v>142</v>
      </c>
      <c r="H25" s="235">
        <f t="shared" si="0"/>
        <v>143</v>
      </c>
      <c r="I25" s="234">
        <f t="shared" si="0"/>
        <v>144</v>
      </c>
      <c r="J25" s="235">
        <f t="shared" si="0"/>
        <v>145</v>
      </c>
      <c r="K25" s="234">
        <f t="shared" si="0"/>
        <v>146</v>
      </c>
      <c r="L25" s="235">
        <f t="shared" si="0"/>
        <v>147</v>
      </c>
      <c r="M25" s="234">
        <f t="shared" si="0"/>
        <v>148</v>
      </c>
      <c r="N25" s="235">
        <f t="shared" si="0"/>
        <v>149</v>
      </c>
      <c r="O25" s="234">
        <f t="shared" si="0"/>
        <v>150</v>
      </c>
      <c r="P25" s="235">
        <f t="shared" si="0"/>
        <v>151</v>
      </c>
      <c r="Q25" s="234">
        <f t="shared" si="0"/>
        <v>152</v>
      </c>
      <c r="R25" s="235">
        <f t="shared" si="0"/>
        <v>153</v>
      </c>
      <c r="S25" s="234">
        <f t="shared" si="0"/>
        <v>154</v>
      </c>
      <c r="T25" s="235">
        <f t="shared" si="1"/>
        <v>155</v>
      </c>
      <c r="U25" s="234">
        <f t="shared" si="1"/>
        <v>156</v>
      </c>
      <c r="V25" s="235">
        <f t="shared" si="1"/>
        <v>157</v>
      </c>
      <c r="W25" s="234">
        <f t="shared" si="1"/>
        <v>158</v>
      </c>
      <c r="X25" s="235">
        <f t="shared" si="1"/>
        <v>159</v>
      </c>
      <c r="Y25" s="234">
        <f t="shared" si="1"/>
        <v>160</v>
      </c>
      <c r="Z25" s="236">
        <f t="shared" si="4"/>
        <v>161</v>
      </c>
    </row>
    <row r="26" spans="1:27" ht="39.75" customHeight="1">
      <c r="A26" s="222" t="s">
        <v>128</v>
      </c>
      <c r="B26" s="223" t="s">
        <v>127</v>
      </c>
      <c r="C26" s="201"/>
      <c r="D26" s="233">
        <f t="shared" si="2"/>
        <v>162</v>
      </c>
      <c r="E26" s="234">
        <f t="shared" si="3"/>
        <v>163</v>
      </c>
      <c r="F26" s="235">
        <f t="shared" si="0"/>
        <v>164</v>
      </c>
      <c r="G26" s="234">
        <f t="shared" si="0"/>
        <v>165</v>
      </c>
      <c r="H26" s="235">
        <f t="shared" si="0"/>
        <v>166</v>
      </c>
      <c r="I26" s="234">
        <f t="shared" si="0"/>
        <v>167</v>
      </c>
      <c r="J26" s="235">
        <f t="shared" si="0"/>
        <v>168</v>
      </c>
      <c r="K26" s="234">
        <f t="shared" si="0"/>
        <v>169</v>
      </c>
      <c r="L26" s="235">
        <f t="shared" si="0"/>
        <v>170</v>
      </c>
      <c r="M26" s="234">
        <f t="shared" si="0"/>
        <v>171</v>
      </c>
      <c r="N26" s="235">
        <f t="shared" si="0"/>
        <v>172</v>
      </c>
      <c r="O26" s="234">
        <f t="shared" si="0"/>
        <v>173</v>
      </c>
      <c r="P26" s="235">
        <f t="shared" si="0"/>
        <v>174</v>
      </c>
      <c r="Q26" s="234">
        <f t="shared" si="0"/>
        <v>175</v>
      </c>
      <c r="R26" s="235">
        <f t="shared" si="0"/>
        <v>176</v>
      </c>
      <c r="S26" s="234">
        <f t="shared" si="0"/>
        <v>177</v>
      </c>
      <c r="T26" s="235">
        <f t="shared" si="1"/>
        <v>178</v>
      </c>
      <c r="U26" s="234">
        <f t="shared" si="1"/>
        <v>179</v>
      </c>
      <c r="V26" s="235">
        <f t="shared" si="1"/>
        <v>180</v>
      </c>
      <c r="W26" s="234">
        <f t="shared" si="1"/>
        <v>181</v>
      </c>
      <c r="X26" s="235">
        <f t="shared" si="1"/>
        <v>182</v>
      </c>
      <c r="Y26" s="234">
        <f t="shared" si="1"/>
        <v>183</v>
      </c>
      <c r="Z26" s="236">
        <f t="shared" si="4"/>
        <v>184</v>
      </c>
    </row>
    <row r="27" spans="1:27" ht="39.75" customHeight="1">
      <c r="A27" s="217" t="s">
        <v>129</v>
      </c>
      <c r="B27" s="218" t="s">
        <v>130</v>
      </c>
      <c r="C27" s="201"/>
      <c r="D27" s="233">
        <f t="shared" si="2"/>
        <v>185</v>
      </c>
      <c r="E27" s="234">
        <f t="shared" si="3"/>
        <v>186</v>
      </c>
      <c r="F27" s="235">
        <f t="shared" si="0"/>
        <v>187</v>
      </c>
      <c r="G27" s="234">
        <f t="shared" si="0"/>
        <v>188</v>
      </c>
      <c r="H27" s="235">
        <f t="shared" si="0"/>
        <v>189</v>
      </c>
      <c r="I27" s="234">
        <f t="shared" si="0"/>
        <v>190</v>
      </c>
      <c r="J27" s="235">
        <f t="shared" si="0"/>
        <v>191</v>
      </c>
      <c r="K27" s="234">
        <f t="shared" si="0"/>
        <v>192</v>
      </c>
      <c r="L27" s="235">
        <f t="shared" si="0"/>
        <v>193</v>
      </c>
      <c r="M27" s="234">
        <f t="shared" si="0"/>
        <v>194</v>
      </c>
      <c r="N27" s="235">
        <f t="shared" si="0"/>
        <v>195</v>
      </c>
      <c r="O27" s="234">
        <f t="shared" si="0"/>
        <v>196</v>
      </c>
      <c r="P27" s="235">
        <f t="shared" si="0"/>
        <v>197</v>
      </c>
      <c r="Q27" s="234">
        <f t="shared" si="0"/>
        <v>198</v>
      </c>
      <c r="R27" s="235">
        <f t="shared" si="0"/>
        <v>199</v>
      </c>
      <c r="S27" s="234">
        <f t="shared" si="0"/>
        <v>200</v>
      </c>
      <c r="T27" s="235">
        <f t="shared" si="1"/>
        <v>201</v>
      </c>
      <c r="U27" s="234">
        <f t="shared" si="1"/>
        <v>202</v>
      </c>
      <c r="V27" s="235">
        <f t="shared" si="1"/>
        <v>203</v>
      </c>
      <c r="W27" s="234">
        <f t="shared" si="1"/>
        <v>204</v>
      </c>
      <c r="X27" s="235">
        <f t="shared" si="1"/>
        <v>205</v>
      </c>
      <c r="Y27" s="234">
        <f t="shared" si="1"/>
        <v>206</v>
      </c>
      <c r="Z27" s="236">
        <f t="shared" si="4"/>
        <v>207</v>
      </c>
    </row>
    <row r="28" spans="1:27" ht="39.75" customHeight="1">
      <c r="A28" s="222" t="s">
        <v>131</v>
      </c>
      <c r="B28" s="223" t="s">
        <v>130</v>
      </c>
      <c r="C28" s="201"/>
      <c r="D28" s="233">
        <f t="shared" si="2"/>
        <v>208</v>
      </c>
      <c r="E28" s="234">
        <f t="shared" si="3"/>
        <v>209</v>
      </c>
      <c r="F28" s="235">
        <f t="shared" si="0"/>
        <v>210</v>
      </c>
      <c r="G28" s="234">
        <f t="shared" si="0"/>
        <v>211</v>
      </c>
      <c r="H28" s="235">
        <f t="shared" si="0"/>
        <v>212</v>
      </c>
      <c r="I28" s="234">
        <f t="shared" si="0"/>
        <v>213</v>
      </c>
      <c r="J28" s="235">
        <f t="shared" si="0"/>
        <v>214</v>
      </c>
      <c r="K28" s="234">
        <f t="shared" si="0"/>
        <v>215</v>
      </c>
      <c r="L28" s="235">
        <f t="shared" si="0"/>
        <v>216</v>
      </c>
      <c r="M28" s="234">
        <f t="shared" si="0"/>
        <v>217</v>
      </c>
      <c r="N28" s="235">
        <f t="shared" si="0"/>
        <v>218</v>
      </c>
      <c r="O28" s="234">
        <f t="shared" si="0"/>
        <v>219</v>
      </c>
      <c r="P28" s="235">
        <f t="shared" si="0"/>
        <v>220</v>
      </c>
      <c r="Q28" s="234">
        <f t="shared" si="0"/>
        <v>221</v>
      </c>
      <c r="R28" s="235">
        <f t="shared" si="0"/>
        <v>222</v>
      </c>
      <c r="S28" s="234">
        <f t="shared" si="0"/>
        <v>223</v>
      </c>
      <c r="T28" s="235">
        <f t="shared" si="1"/>
        <v>224</v>
      </c>
      <c r="U28" s="234">
        <f t="shared" si="1"/>
        <v>225</v>
      </c>
      <c r="V28" s="235">
        <f t="shared" si="1"/>
        <v>226</v>
      </c>
      <c r="W28" s="234">
        <f t="shared" si="1"/>
        <v>227</v>
      </c>
      <c r="X28" s="235">
        <f t="shared" si="1"/>
        <v>228</v>
      </c>
      <c r="Y28" s="234">
        <f t="shared" si="1"/>
        <v>229</v>
      </c>
      <c r="Z28" s="236">
        <f t="shared" si="4"/>
        <v>230</v>
      </c>
    </row>
    <row r="29" spans="1:27" ht="39.75" customHeight="1">
      <c r="A29" s="217" t="s">
        <v>132</v>
      </c>
      <c r="B29" s="218" t="s">
        <v>133</v>
      </c>
      <c r="C29" s="201"/>
      <c r="D29" s="233">
        <f t="shared" si="2"/>
        <v>231</v>
      </c>
      <c r="E29" s="234">
        <f t="shared" si="3"/>
        <v>232</v>
      </c>
      <c r="F29" s="235">
        <f t="shared" si="0"/>
        <v>233</v>
      </c>
      <c r="G29" s="234">
        <f t="shared" si="0"/>
        <v>234</v>
      </c>
      <c r="H29" s="235">
        <f t="shared" si="0"/>
        <v>235</v>
      </c>
      <c r="I29" s="234">
        <f t="shared" si="0"/>
        <v>236</v>
      </c>
      <c r="J29" s="235">
        <f t="shared" si="0"/>
        <v>237</v>
      </c>
      <c r="K29" s="234">
        <f t="shared" si="0"/>
        <v>238</v>
      </c>
      <c r="L29" s="235">
        <f t="shared" si="0"/>
        <v>239</v>
      </c>
      <c r="M29" s="234">
        <f t="shared" si="0"/>
        <v>240</v>
      </c>
      <c r="N29" s="235">
        <f t="shared" si="0"/>
        <v>241</v>
      </c>
      <c r="O29" s="234">
        <f t="shared" si="0"/>
        <v>242</v>
      </c>
      <c r="P29" s="235">
        <f t="shared" si="0"/>
        <v>243</v>
      </c>
      <c r="Q29" s="234">
        <f t="shared" si="0"/>
        <v>244</v>
      </c>
      <c r="R29" s="235">
        <f t="shared" si="0"/>
        <v>245</v>
      </c>
      <c r="S29" s="234">
        <f t="shared" si="0"/>
        <v>246</v>
      </c>
      <c r="T29" s="235">
        <f t="shared" si="1"/>
        <v>247</v>
      </c>
      <c r="U29" s="234">
        <f t="shared" si="1"/>
        <v>248</v>
      </c>
      <c r="V29" s="235">
        <f t="shared" si="1"/>
        <v>249</v>
      </c>
      <c r="W29" s="234">
        <f t="shared" si="1"/>
        <v>250</v>
      </c>
      <c r="X29" s="235">
        <f t="shared" si="1"/>
        <v>251</v>
      </c>
      <c r="Y29" s="234">
        <f t="shared" si="1"/>
        <v>252</v>
      </c>
      <c r="Z29" s="236">
        <f t="shared" si="4"/>
        <v>253</v>
      </c>
    </row>
    <row r="30" spans="1:27" ht="39.75" customHeight="1">
      <c r="A30" s="222" t="s">
        <v>134</v>
      </c>
      <c r="B30" s="223" t="s">
        <v>133</v>
      </c>
      <c r="C30" s="201"/>
      <c r="D30" s="233">
        <f t="shared" si="2"/>
        <v>254</v>
      </c>
      <c r="E30" s="234">
        <f t="shared" si="3"/>
        <v>255</v>
      </c>
      <c r="F30" s="235">
        <f t="shared" si="0"/>
        <v>256</v>
      </c>
      <c r="G30" s="234">
        <f t="shared" si="0"/>
        <v>257</v>
      </c>
      <c r="H30" s="235">
        <f t="shared" si="0"/>
        <v>258</v>
      </c>
      <c r="I30" s="234">
        <f t="shared" si="0"/>
        <v>259</v>
      </c>
      <c r="J30" s="235">
        <f t="shared" si="0"/>
        <v>260</v>
      </c>
      <c r="K30" s="234">
        <f t="shared" si="0"/>
        <v>261</v>
      </c>
      <c r="L30" s="235">
        <f t="shared" si="0"/>
        <v>262</v>
      </c>
      <c r="M30" s="234">
        <f t="shared" si="0"/>
        <v>263</v>
      </c>
      <c r="N30" s="235">
        <f t="shared" si="0"/>
        <v>264</v>
      </c>
      <c r="O30" s="234">
        <f t="shared" si="0"/>
        <v>265</v>
      </c>
      <c r="P30" s="235">
        <f t="shared" si="0"/>
        <v>266</v>
      </c>
      <c r="Q30" s="234">
        <f t="shared" si="0"/>
        <v>267</v>
      </c>
      <c r="R30" s="235">
        <f t="shared" si="0"/>
        <v>268</v>
      </c>
      <c r="S30" s="234">
        <f t="shared" si="0"/>
        <v>269</v>
      </c>
      <c r="T30" s="235">
        <f t="shared" si="1"/>
        <v>270</v>
      </c>
      <c r="U30" s="234">
        <f t="shared" si="1"/>
        <v>271</v>
      </c>
      <c r="V30" s="235">
        <f t="shared" si="1"/>
        <v>272</v>
      </c>
      <c r="W30" s="234">
        <f t="shared" si="1"/>
        <v>273</v>
      </c>
      <c r="X30" s="235">
        <f t="shared" si="1"/>
        <v>274</v>
      </c>
      <c r="Y30" s="234">
        <f t="shared" si="1"/>
        <v>275</v>
      </c>
      <c r="Z30" s="236">
        <f t="shared" si="4"/>
        <v>276</v>
      </c>
    </row>
    <row r="31" spans="1:27" ht="39.75" customHeight="1">
      <c r="A31" s="217" t="s">
        <v>135</v>
      </c>
      <c r="B31" s="218" t="s">
        <v>130</v>
      </c>
      <c r="C31" s="201"/>
      <c r="D31" s="233">
        <f t="shared" si="2"/>
        <v>277</v>
      </c>
      <c r="E31" s="234">
        <f t="shared" si="3"/>
        <v>278</v>
      </c>
      <c r="F31" s="235">
        <f t="shared" si="0"/>
        <v>279</v>
      </c>
      <c r="G31" s="234">
        <f t="shared" si="0"/>
        <v>280</v>
      </c>
      <c r="H31" s="235">
        <f t="shared" si="0"/>
        <v>281</v>
      </c>
      <c r="I31" s="234">
        <f t="shared" si="0"/>
        <v>282</v>
      </c>
      <c r="J31" s="235">
        <f t="shared" si="0"/>
        <v>283</v>
      </c>
      <c r="K31" s="234">
        <f t="shared" si="0"/>
        <v>284</v>
      </c>
      <c r="L31" s="235">
        <f t="shared" si="0"/>
        <v>285</v>
      </c>
      <c r="M31" s="234">
        <f t="shared" si="0"/>
        <v>286</v>
      </c>
      <c r="N31" s="235">
        <f t="shared" si="0"/>
        <v>287</v>
      </c>
      <c r="O31" s="234">
        <f t="shared" si="0"/>
        <v>288</v>
      </c>
      <c r="P31" s="235">
        <f t="shared" si="0"/>
        <v>289</v>
      </c>
      <c r="Q31" s="234">
        <f t="shared" si="0"/>
        <v>290</v>
      </c>
      <c r="R31" s="235">
        <f t="shared" si="0"/>
        <v>291</v>
      </c>
      <c r="S31" s="234">
        <f t="shared" si="0"/>
        <v>292</v>
      </c>
      <c r="T31" s="235">
        <f t="shared" si="1"/>
        <v>293</v>
      </c>
      <c r="U31" s="234">
        <f t="shared" si="1"/>
        <v>294</v>
      </c>
      <c r="V31" s="235">
        <f t="shared" si="1"/>
        <v>295</v>
      </c>
      <c r="W31" s="234">
        <f t="shared" si="1"/>
        <v>296</v>
      </c>
      <c r="X31" s="235">
        <f t="shared" si="1"/>
        <v>297</v>
      </c>
      <c r="Y31" s="234">
        <f t="shared" si="1"/>
        <v>298</v>
      </c>
      <c r="Z31" s="236">
        <f t="shared" si="4"/>
        <v>299</v>
      </c>
    </row>
    <row r="32" spans="1:27" ht="39.75" customHeight="1">
      <c r="A32" s="222" t="s">
        <v>136</v>
      </c>
      <c r="B32" s="223" t="s">
        <v>133</v>
      </c>
      <c r="C32" s="201"/>
      <c r="D32" s="233">
        <f t="shared" si="2"/>
        <v>300</v>
      </c>
      <c r="E32" s="234">
        <f t="shared" si="3"/>
        <v>301</v>
      </c>
      <c r="F32" s="235">
        <f t="shared" si="0"/>
        <v>302</v>
      </c>
      <c r="G32" s="234">
        <f t="shared" si="0"/>
        <v>303</v>
      </c>
      <c r="H32" s="235">
        <f t="shared" si="0"/>
        <v>304</v>
      </c>
      <c r="I32" s="234">
        <f t="shared" si="0"/>
        <v>305</v>
      </c>
      <c r="J32" s="235">
        <f t="shared" si="0"/>
        <v>306</v>
      </c>
      <c r="K32" s="234">
        <f t="shared" si="0"/>
        <v>307</v>
      </c>
      <c r="L32" s="235">
        <f t="shared" si="0"/>
        <v>308</v>
      </c>
      <c r="M32" s="234">
        <f t="shared" si="0"/>
        <v>309</v>
      </c>
      <c r="N32" s="235">
        <f t="shared" si="0"/>
        <v>310</v>
      </c>
      <c r="O32" s="234">
        <f t="shared" si="0"/>
        <v>311</v>
      </c>
      <c r="P32" s="235">
        <f t="shared" si="0"/>
        <v>312</v>
      </c>
      <c r="Q32" s="234">
        <f t="shared" si="0"/>
        <v>313</v>
      </c>
      <c r="R32" s="235">
        <f t="shared" si="0"/>
        <v>314</v>
      </c>
      <c r="S32" s="234">
        <f t="shared" si="0"/>
        <v>315</v>
      </c>
      <c r="T32" s="235">
        <f t="shared" si="1"/>
        <v>316</v>
      </c>
      <c r="U32" s="234">
        <f t="shared" si="1"/>
        <v>317</v>
      </c>
      <c r="V32" s="235">
        <f t="shared" si="1"/>
        <v>318</v>
      </c>
      <c r="W32" s="234">
        <f t="shared" si="1"/>
        <v>319</v>
      </c>
      <c r="X32" s="235">
        <f t="shared" si="1"/>
        <v>320</v>
      </c>
      <c r="Y32" s="234">
        <f t="shared" si="1"/>
        <v>321</v>
      </c>
      <c r="Z32" s="236">
        <f t="shared" si="4"/>
        <v>322</v>
      </c>
    </row>
    <row r="33" spans="1:26" ht="39.75" customHeight="1">
      <c r="A33" s="243" t="s">
        <v>137</v>
      </c>
      <c r="B33" s="244" t="s">
        <v>133</v>
      </c>
      <c r="C33" s="201"/>
      <c r="D33" s="233">
        <f t="shared" si="2"/>
        <v>323</v>
      </c>
      <c r="E33" s="234">
        <f t="shared" si="3"/>
        <v>324</v>
      </c>
      <c r="F33" s="235">
        <f t="shared" si="0"/>
        <v>325</v>
      </c>
      <c r="G33" s="234">
        <f t="shared" si="0"/>
        <v>326</v>
      </c>
      <c r="H33" s="235">
        <f t="shared" si="0"/>
        <v>327</v>
      </c>
      <c r="I33" s="234">
        <f t="shared" si="0"/>
        <v>328</v>
      </c>
      <c r="J33" s="235">
        <f t="shared" si="0"/>
        <v>329</v>
      </c>
      <c r="K33" s="234">
        <f t="shared" si="0"/>
        <v>330</v>
      </c>
      <c r="L33" s="235">
        <f t="shared" si="0"/>
        <v>331</v>
      </c>
      <c r="M33" s="234">
        <f t="shared" si="0"/>
        <v>332</v>
      </c>
      <c r="N33" s="235">
        <f t="shared" si="0"/>
        <v>333</v>
      </c>
      <c r="O33" s="234">
        <f t="shared" si="0"/>
        <v>334</v>
      </c>
      <c r="P33" s="235">
        <f t="shared" si="0"/>
        <v>335</v>
      </c>
      <c r="Q33" s="234">
        <f t="shared" si="0"/>
        <v>336</v>
      </c>
      <c r="R33" s="235">
        <f t="shared" si="0"/>
        <v>337</v>
      </c>
      <c r="S33" s="234">
        <f t="shared" si="0"/>
        <v>338</v>
      </c>
      <c r="T33" s="235">
        <f t="shared" si="1"/>
        <v>339</v>
      </c>
      <c r="U33" s="234">
        <f t="shared" si="1"/>
        <v>340</v>
      </c>
      <c r="V33" s="235">
        <f t="shared" si="1"/>
        <v>341</v>
      </c>
      <c r="W33" s="234">
        <f t="shared" si="1"/>
        <v>342</v>
      </c>
      <c r="X33" s="235">
        <f t="shared" si="1"/>
        <v>343</v>
      </c>
      <c r="Y33" s="234">
        <f t="shared" si="1"/>
        <v>344</v>
      </c>
      <c r="Z33" s="236">
        <f t="shared" si="4"/>
        <v>345</v>
      </c>
    </row>
    <row r="34" spans="1:26" ht="39.75" customHeight="1">
      <c r="A34" s="222" t="s">
        <v>138</v>
      </c>
      <c r="B34" s="223" t="s">
        <v>133</v>
      </c>
      <c r="D34" s="233">
        <f t="shared" si="2"/>
        <v>346</v>
      </c>
      <c r="E34" s="234">
        <f t="shared" si="3"/>
        <v>347</v>
      </c>
      <c r="F34" s="235">
        <f t="shared" si="0"/>
        <v>348</v>
      </c>
      <c r="G34" s="234">
        <f t="shared" si="0"/>
        <v>349</v>
      </c>
      <c r="H34" s="235">
        <f t="shared" si="0"/>
        <v>350</v>
      </c>
      <c r="I34" s="234">
        <f t="shared" si="0"/>
        <v>351</v>
      </c>
      <c r="J34" s="235">
        <f t="shared" si="0"/>
        <v>352</v>
      </c>
      <c r="K34" s="234">
        <f t="shared" si="0"/>
        <v>353</v>
      </c>
      <c r="L34" s="235">
        <f t="shared" si="0"/>
        <v>354</v>
      </c>
      <c r="M34" s="234">
        <f t="shared" si="0"/>
        <v>355</v>
      </c>
      <c r="N34" s="235">
        <f t="shared" si="0"/>
        <v>356</v>
      </c>
      <c r="O34" s="234">
        <f t="shared" si="0"/>
        <v>357</v>
      </c>
      <c r="P34" s="235">
        <f t="shared" si="0"/>
        <v>358</v>
      </c>
      <c r="Q34" s="234">
        <f t="shared" si="0"/>
        <v>359</v>
      </c>
      <c r="R34" s="235">
        <f t="shared" si="0"/>
        <v>360</v>
      </c>
      <c r="S34" s="234">
        <f t="shared" ref="S34" si="5">R34+1</f>
        <v>361</v>
      </c>
      <c r="T34" s="235">
        <f t="shared" si="1"/>
        <v>362</v>
      </c>
      <c r="U34" s="234">
        <f t="shared" si="1"/>
        <v>363</v>
      </c>
      <c r="V34" s="235">
        <f t="shared" si="1"/>
        <v>364</v>
      </c>
      <c r="W34" s="234">
        <f t="shared" si="1"/>
        <v>365</v>
      </c>
      <c r="X34" s="235">
        <f t="shared" si="1"/>
        <v>366</v>
      </c>
      <c r="Y34" s="234">
        <f t="shared" si="1"/>
        <v>367</v>
      </c>
      <c r="Z34" s="236">
        <f t="shared" si="4"/>
        <v>368</v>
      </c>
    </row>
    <row r="35" spans="1:26" ht="39.75" customHeight="1">
      <c r="A35" s="243" t="s">
        <v>139</v>
      </c>
      <c r="B35" s="244" t="s">
        <v>133</v>
      </c>
      <c r="D35" s="233">
        <f t="shared" si="2"/>
        <v>369</v>
      </c>
      <c r="E35" s="234">
        <f t="shared" si="3"/>
        <v>370</v>
      </c>
      <c r="F35" s="235">
        <f t="shared" ref="F35:S35" si="6">E35+1</f>
        <v>371</v>
      </c>
      <c r="G35" s="234">
        <f t="shared" si="6"/>
        <v>372</v>
      </c>
      <c r="H35" s="235">
        <f t="shared" si="6"/>
        <v>373</v>
      </c>
      <c r="I35" s="234">
        <f t="shared" si="6"/>
        <v>374</v>
      </c>
      <c r="J35" s="235">
        <f t="shared" si="6"/>
        <v>375</v>
      </c>
      <c r="K35" s="234">
        <f t="shared" si="6"/>
        <v>376</v>
      </c>
      <c r="L35" s="235">
        <f t="shared" si="6"/>
        <v>377</v>
      </c>
      <c r="M35" s="234">
        <f t="shared" si="6"/>
        <v>378</v>
      </c>
      <c r="N35" s="235">
        <f t="shared" si="6"/>
        <v>379</v>
      </c>
      <c r="O35" s="234">
        <f t="shared" si="6"/>
        <v>380</v>
      </c>
      <c r="P35" s="235">
        <f t="shared" si="6"/>
        <v>381</v>
      </c>
      <c r="Q35" s="234">
        <f t="shared" si="6"/>
        <v>382</v>
      </c>
      <c r="R35" s="235">
        <f t="shared" si="6"/>
        <v>383</v>
      </c>
      <c r="S35" s="234">
        <f t="shared" si="6"/>
        <v>384</v>
      </c>
      <c r="T35" s="235">
        <f t="shared" ref="T35:Y35" si="7">S35+1</f>
        <v>385</v>
      </c>
      <c r="U35" s="234">
        <f t="shared" si="7"/>
        <v>386</v>
      </c>
      <c r="V35" s="235">
        <f t="shared" si="7"/>
        <v>387</v>
      </c>
      <c r="W35" s="234">
        <f t="shared" si="7"/>
        <v>388</v>
      </c>
      <c r="X35" s="235">
        <f t="shared" si="7"/>
        <v>389</v>
      </c>
      <c r="Y35" s="234">
        <f t="shared" si="7"/>
        <v>390</v>
      </c>
      <c r="Z35" s="236">
        <f t="shared" si="4"/>
        <v>391</v>
      </c>
    </row>
    <row r="36" spans="1:26" ht="39.75" customHeight="1">
      <c r="A36" s="222" t="s">
        <v>140</v>
      </c>
      <c r="B36" s="223" t="s">
        <v>133</v>
      </c>
      <c r="D36" s="233">
        <f t="shared" ref="D36:D37" si="8">Z35+1</f>
        <v>392</v>
      </c>
      <c r="E36" s="234">
        <f t="shared" si="3"/>
        <v>393</v>
      </c>
      <c r="F36" s="235">
        <f t="shared" ref="F36:F37" si="9">E36+1</f>
        <v>394</v>
      </c>
      <c r="G36" s="234">
        <f t="shared" ref="G36:G37" si="10">F36+1</f>
        <v>395</v>
      </c>
      <c r="H36" s="235">
        <f t="shared" ref="H36:H37" si="11">G36+1</f>
        <v>396</v>
      </c>
      <c r="I36" s="234">
        <f t="shared" ref="I36:I37" si="12">H36+1</f>
        <v>397</v>
      </c>
      <c r="J36" s="235">
        <f t="shared" ref="J36:J37" si="13">I36+1</f>
        <v>398</v>
      </c>
      <c r="K36" s="234">
        <f t="shared" ref="K36:K37" si="14">J36+1</f>
        <v>399</v>
      </c>
      <c r="L36" s="235">
        <f t="shared" ref="L36:L37" si="15">K36+1</f>
        <v>400</v>
      </c>
      <c r="M36" s="234">
        <f t="shared" ref="M36:M37" si="16">L36+1</f>
        <v>401</v>
      </c>
      <c r="N36" s="235">
        <f t="shared" ref="N36:N37" si="17">M36+1</f>
        <v>402</v>
      </c>
      <c r="O36" s="234">
        <f t="shared" ref="O36:O37" si="18">N36+1</f>
        <v>403</v>
      </c>
      <c r="P36" s="235">
        <f t="shared" ref="P36:P37" si="19">O36+1</f>
        <v>404</v>
      </c>
      <c r="Q36" s="234">
        <f t="shared" ref="Q36:Q37" si="20">P36+1</f>
        <v>405</v>
      </c>
      <c r="R36" s="235">
        <f t="shared" ref="R36:R37" si="21">Q36+1</f>
        <v>406</v>
      </c>
      <c r="S36" s="234">
        <f t="shared" ref="S36:S37" si="22">R36+1</f>
        <v>407</v>
      </c>
      <c r="T36" s="235">
        <f t="shared" ref="T36:T37" si="23">S36+1</f>
        <v>408</v>
      </c>
      <c r="U36" s="234">
        <f t="shared" ref="U36:U37" si="24">T36+1</f>
        <v>409</v>
      </c>
      <c r="V36" s="235">
        <f t="shared" ref="V36:V37" si="25">U36+1</f>
        <v>410</v>
      </c>
      <c r="W36" s="234">
        <f t="shared" ref="W36:W37" si="26">V36+1</f>
        <v>411</v>
      </c>
      <c r="X36" s="235">
        <f t="shared" ref="X36:X37" si="27">W36+1</f>
        <v>412</v>
      </c>
      <c r="Y36" s="234">
        <f t="shared" ref="Y36:Y37" si="28">X36+1</f>
        <v>413</v>
      </c>
      <c r="Z36" s="236">
        <f t="shared" si="4"/>
        <v>414</v>
      </c>
    </row>
    <row r="37" spans="1:26" ht="39.75" customHeight="1" thickBot="1">
      <c r="A37" s="227" t="s">
        <v>141</v>
      </c>
      <c r="B37" s="228" t="s">
        <v>133</v>
      </c>
      <c r="D37" s="245">
        <f t="shared" si="8"/>
        <v>415</v>
      </c>
      <c r="E37" s="246">
        <f t="shared" si="3"/>
        <v>416</v>
      </c>
      <c r="F37" s="247">
        <f t="shared" si="9"/>
        <v>417</v>
      </c>
      <c r="G37" s="246">
        <f t="shared" si="10"/>
        <v>418</v>
      </c>
      <c r="H37" s="247">
        <f t="shared" si="11"/>
        <v>419</v>
      </c>
      <c r="I37" s="246">
        <f t="shared" si="12"/>
        <v>420</v>
      </c>
      <c r="J37" s="247">
        <f t="shared" si="13"/>
        <v>421</v>
      </c>
      <c r="K37" s="246">
        <f t="shared" si="14"/>
        <v>422</v>
      </c>
      <c r="L37" s="247">
        <f t="shared" si="15"/>
        <v>423</v>
      </c>
      <c r="M37" s="246">
        <f t="shared" si="16"/>
        <v>424</v>
      </c>
      <c r="N37" s="247">
        <f t="shared" si="17"/>
        <v>425</v>
      </c>
      <c r="O37" s="246">
        <f t="shared" si="18"/>
        <v>426</v>
      </c>
      <c r="P37" s="247">
        <f t="shared" si="19"/>
        <v>427</v>
      </c>
      <c r="Q37" s="246">
        <f t="shared" si="20"/>
        <v>428</v>
      </c>
      <c r="R37" s="247">
        <f t="shared" si="21"/>
        <v>429</v>
      </c>
      <c r="S37" s="246">
        <f t="shared" si="22"/>
        <v>430</v>
      </c>
      <c r="T37" s="247">
        <f t="shared" si="23"/>
        <v>431</v>
      </c>
      <c r="U37" s="246">
        <f t="shared" si="24"/>
        <v>432</v>
      </c>
      <c r="V37" s="247">
        <f t="shared" si="25"/>
        <v>433</v>
      </c>
      <c r="W37" s="246">
        <f t="shared" si="26"/>
        <v>434</v>
      </c>
      <c r="X37" s="247">
        <f t="shared" si="27"/>
        <v>435</v>
      </c>
      <c r="Y37" s="246">
        <f t="shared" si="28"/>
        <v>436</v>
      </c>
      <c r="Z37" s="248">
        <f t="shared" si="4"/>
        <v>437</v>
      </c>
    </row>
  </sheetData>
  <mergeCells count="38">
    <mergeCell ref="D9:H9"/>
    <mergeCell ref="J9:N9"/>
    <mergeCell ref="P9:T9"/>
    <mergeCell ref="V9:Z9"/>
    <mergeCell ref="D13:H13"/>
    <mergeCell ref="J13:N13"/>
    <mergeCell ref="P13:T13"/>
    <mergeCell ref="V13:Z13"/>
    <mergeCell ref="V17:X18"/>
    <mergeCell ref="Y17:Z18"/>
    <mergeCell ref="S17:T18"/>
    <mergeCell ref="D17:F18"/>
    <mergeCell ref="G17:H18"/>
    <mergeCell ref="J17:L18"/>
    <mergeCell ref="M17:N18"/>
    <mergeCell ref="P17:R18"/>
    <mergeCell ref="V6:Z6"/>
    <mergeCell ref="D1:G1"/>
    <mergeCell ref="H1:I1"/>
    <mergeCell ref="K1:N1"/>
    <mergeCell ref="O1:P1"/>
    <mergeCell ref="U1:X1"/>
    <mergeCell ref="Y1:Z1"/>
    <mergeCell ref="D3:H3"/>
    <mergeCell ref="D4:H4"/>
    <mergeCell ref="D6:H6"/>
    <mergeCell ref="J6:N6"/>
    <mergeCell ref="P6:T6"/>
    <mergeCell ref="D14:E15"/>
    <mergeCell ref="G14:H15"/>
    <mergeCell ref="J14:K15"/>
    <mergeCell ref="M14:N15"/>
    <mergeCell ref="P14:Q15"/>
    <mergeCell ref="V14:Z15"/>
    <mergeCell ref="S14:T15"/>
    <mergeCell ref="F14:F15"/>
    <mergeCell ref="L14:L15"/>
    <mergeCell ref="R14:R15"/>
  </mergeCells>
  <phoneticPr fontId="17" type="noConversion"/>
  <conditionalFormatting sqref="D19:Z37">
    <cfRule type="cellIs" dxfId="3" priority="4" operator="equal">
      <formula>$G$17</formula>
    </cfRule>
    <cfRule type="cellIs" dxfId="2" priority="3" operator="equal">
      <formula>$M$17</formula>
    </cfRule>
    <cfRule type="cellIs" dxfId="1" priority="2" operator="equal">
      <formula>$S$17</formula>
    </cfRule>
    <cfRule type="cellIs" dxfId="0" priority="1" operator="equal">
      <formula>$Y$17</formula>
    </cfRule>
  </conditionalFormatting>
  <pageMargins left="0" right="0" top="0" bottom="0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workbookViewId="0">
      <selection activeCell="G1" sqref="G1"/>
    </sheetView>
  </sheetViews>
  <sheetFormatPr defaultColWidth="9.19921875" defaultRowHeight="18" customHeight="1"/>
  <cols>
    <col min="1" max="1" width="3.796875" style="16" customWidth="1"/>
    <col min="2" max="2" width="46.796875" style="14" customWidth="1"/>
    <col min="3" max="5" width="11.5" style="14" customWidth="1"/>
    <col min="6" max="6" width="11.5" style="15" customWidth="1"/>
    <col min="7" max="7" width="3.69921875" style="16" customWidth="1"/>
    <col min="8" max="8" width="46.5" style="14" customWidth="1"/>
    <col min="9" max="11" width="11.5" style="14" customWidth="1"/>
    <col min="12" max="12" width="11.5" style="15" customWidth="1"/>
    <col min="13" max="16384" width="9.19921875" style="16"/>
  </cols>
  <sheetData>
    <row r="1" spans="2:12" ht="22.5" customHeight="1" thickBot="1"/>
    <row r="2" spans="2:12" ht="18" customHeight="1" thickBot="1">
      <c r="B2" s="17" t="s">
        <v>142</v>
      </c>
      <c r="C2" s="18" t="s">
        <v>143</v>
      </c>
      <c r="D2" s="18" t="s">
        <v>144</v>
      </c>
      <c r="E2" s="19" t="s">
        <v>145</v>
      </c>
      <c r="F2" s="20" t="s">
        <v>146</v>
      </c>
      <c r="H2" s="17" t="s">
        <v>147</v>
      </c>
      <c r="I2" s="18" t="s">
        <v>143</v>
      </c>
      <c r="J2" s="18" t="s">
        <v>144</v>
      </c>
      <c r="K2" s="19" t="s">
        <v>145</v>
      </c>
      <c r="L2" s="20" t="s">
        <v>146</v>
      </c>
    </row>
    <row r="3" spans="2:12" ht="18" customHeight="1">
      <c r="B3" s="21" t="s">
        <v>148</v>
      </c>
      <c r="C3" s="22">
        <v>1</v>
      </c>
      <c r="D3" s="22">
        <v>4</v>
      </c>
      <c r="E3" s="23">
        <v>4</v>
      </c>
      <c r="F3" s="24">
        <v>0.15</v>
      </c>
      <c r="H3" s="21" t="s">
        <v>149</v>
      </c>
      <c r="I3" s="22">
        <v>1</v>
      </c>
      <c r="J3" s="22">
        <v>4</v>
      </c>
      <c r="K3" s="23">
        <v>2</v>
      </c>
      <c r="L3" s="24">
        <v>0.15</v>
      </c>
    </row>
    <row r="4" spans="2:12" ht="18" customHeight="1">
      <c r="B4" s="25" t="s">
        <v>150</v>
      </c>
      <c r="C4" s="26">
        <v>2</v>
      </c>
      <c r="D4" s="26">
        <v>2</v>
      </c>
      <c r="E4" s="27">
        <v>3</v>
      </c>
      <c r="F4" s="28">
        <v>0.1</v>
      </c>
      <c r="H4" s="25" t="s">
        <v>151</v>
      </c>
      <c r="I4" s="26">
        <v>2</v>
      </c>
      <c r="J4" s="26">
        <v>2</v>
      </c>
      <c r="K4" s="27">
        <v>3</v>
      </c>
      <c r="L4" s="28">
        <v>0.15</v>
      </c>
    </row>
    <row r="5" spans="2:12" ht="18" customHeight="1">
      <c r="B5" s="29" t="s">
        <v>152</v>
      </c>
      <c r="C5" s="30">
        <v>3</v>
      </c>
      <c r="D5" s="30">
        <v>3</v>
      </c>
      <c r="E5" s="31">
        <v>2</v>
      </c>
      <c r="F5" s="32">
        <v>0.1</v>
      </c>
      <c r="H5" s="29" t="s">
        <v>153</v>
      </c>
      <c r="I5" s="30">
        <v>3</v>
      </c>
      <c r="J5" s="30">
        <v>3</v>
      </c>
      <c r="K5" s="31">
        <v>4</v>
      </c>
      <c r="L5" s="32">
        <v>0.1</v>
      </c>
    </row>
    <row r="6" spans="2:12" ht="18" customHeight="1">
      <c r="B6" s="25" t="s">
        <v>154</v>
      </c>
      <c r="C6" s="26">
        <v>4</v>
      </c>
      <c r="D6" s="26">
        <v>3</v>
      </c>
      <c r="E6" s="27">
        <v>1</v>
      </c>
      <c r="F6" s="28">
        <v>0.2</v>
      </c>
      <c r="H6" s="25" t="s">
        <v>155</v>
      </c>
      <c r="I6" s="26">
        <v>4</v>
      </c>
      <c r="J6" s="26">
        <v>3</v>
      </c>
      <c r="K6" s="27">
        <v>2</v>
      </c>
      <c r="L6" s="28">
        <v>0.15</v>
      </c>
    </row>
    <row r="7" spans="2:12" ht="18" customHeight="1">
      <c r="B7" s="29" t="s">
        <v>156</v>
      </c>
      <c r="C7" s="30">
        <v>5</v>
      </c>
      <c r="D7" s="30">
        <v>3</v>
      </c>
      <c r="E7" s="31">
        <v>2</v>
      </c>
      <c r="F7" s="32">
        <v>0.1</v>
      </c>
      <c r="H7" s="29" t="s">
        <v>157</v>
      </c>
      <c r="I7" s="30">
        <v>5</v>
      </c>
      <c r="J7" s="30">
        <v>4</v>
      </c>
      <c r="K7" s="31">
        <v>1</v>
      </c>
      <c r="L7" s="32">
        <v>0.25</v>
      </c>
    </row>
    <row r="8" spans="2:12" ht="18" customHeight="1">
      <c r="B8" s="25" t="s">
        <v>158</v>
      </c>
      <c r="C8" s="26">
        <v>6</v>
      </c>
      <c r="D8" s="26">
        <v>2</v>
      </c>
      <c r="E8" s="27">
        <v>1</v>
      </c>
      <c r="F8" s="28">
        <v>0.2</v>
      </c>
      <c r="H8" s="25" t="s">
        <v>159</v>
      </c>
      <c r="I8" s="26">
        <v>6</v>
      </c>
      <c r="J8" s="26">
        <v>3</v>
      </c>
      <c r="K8" s="27">
        <v>3</v>
      </c>
      <c r="L8" s="28">
        <v>0.05</v>
      </c>
    </row>
    <row r="9" spans="2:12" ht="18" customHeight="1">
      <c r="B9" s="29" t="s">
        <v>160</v>
      </c>
      <c r="C9" s="30">
        <v>7</v>
      </c>
      <c r="D9" s="30">
        <v>2</v>
      </c>
      <c r="E9" s="31">
        <v>2</v>
      </c>
      <c r="F9" s="32">
        <v>0.05</v>
      </c>
      <c r="H9" s="29" t="s">
        <v>161</v>
      </c>
      <c r="I9" s="30">
        <v>7</v>
      </c>
      <c r="J9" s="30">
        <v>2</v>
      </c>
      <c r="K9" s="31">
        <v>2</v>
      </c>
      <c r="L9" s="32">
        <v>0.05</v>
      </c>
    </row>
    <row r="10" spans="2:12" ht="18" customHeight="1">
      <c r="B10" s="25"/>
      <c r="C10" s="26"/>
      <c r="D10" s="26"/>
      <c r="E10" s="27"/>
      <c r="F10" s="28"/>
      <c r="H10" s="25"/>
      <c r="I10" s="26"/>
      <c r="J10" s="26"/>
      <c r="K10" s="27"/>
      <c r="L10" s="28"/>
    </row>
    <row r="11" spans="2:12" ht="18" customHeight="1">
      <c r="B11" s="29" t="s">
        <v>162</v>
      </c>
      <c r="C11" s="33" t="s">
        <v>163</v>
      </c>
      <c r="D11" s="30">
        <v>2</v>
      </c>
      <c r="E11" s="31">
        <v>2</v>
      </c>
      <c r="F11" s="32">
        <v>0.1</v>
      </c>
      <c r="H11" s="29" t="s">
        <v>164</v>
      </c>
      <c r="I11" s="33" t="s">
        <v>163</v>
      </c>
      <c r="J11" s="30">
        <v>2</v>
      </c>
      <c r="K11" s="31">
        <v>3</v>
      </c>
      <c r="L11" s="32">
        <v>0.1</v>
      </c>
    </row>
    <row r="12" spans="2:12" ht="18" customHeight="1">
      <c r="B12" s="25" t="s">
        <v>165</v>
      </c>
      <c r="C12" s="34" t="s">
        <v>166</v>
      </c>
      <c r="D12" s="26">
        <v>2</v>
      </c>
      <c r="E12" s="27">
        <v>2</v>
      </c>
      <c r="F12" s="28">
        <v>0.1</v>
      </c>
      <c r="H12" s="25" t="s">
        <v>167</v>
      </c>
      <c r="I12" s="34" t="s">
        <v>166</v>
      </c>
      <c r="J12" s="26">
        <v>3</v>
      </c>
      <c r="K12" s="27">
        <v>2</v>
      </c>
      <c r="L12" s="28">
        <v>0.15</v>
      </c>
    </row>
    <row r="13" spans="2:12" ht="18" customHeight="1">
      <c r="B13" s="29"/>
      <c r="C13" s="30"/>
      <c r="D13" s="30"/>
      <c r="E13" s="31"/>
      <c r="F13" s="32"/>
      <c r="H13" s="29" t="s">
        <v>168</v>
      </c>
      <c r="I13" s="30" t="s">
        <v>169</v>
      </c>
      <c r="J13" s="30">
        <v>3</v>
      </c>
      <c r="K13" s="31">
        <v>2</v>
      </c>
      <c r="L13" s="32">
        <v>0.1</v>
      </c>
    </row>
    <row r="14" spans="2:12" ht="18" customHeight="1">
      <c r="B14" s="25"/>
      <c r="C14" s="26"/>
      <c r="D14" s="26"/>
      <c r="E14" s="27"/>
      <c r="F14" s="28"/>
      <c r="H14" s="25" t="s">
        <v>170</v>
      </c>
      <c r="I14" s="26" t="s">
        <v>171</v>
      </c>
      <c r="J14" s="26">
        <v>1</v>
      </c>
      <c r="K14" s="27">
        <v>1</v>
      </c>
      <c r="L14" s="28">
        <v>0.2</v>
      </c>
    </row>
    <row r="15" spans="2:12" ht="18" customHeight="1" thickBot="1">
      <c r="B15" s="35"/>
      <c r="C15" s="36"/>
      <c r="D15" s="36"/>
      <c r="E15" s="37"/>
      <c r="F15" s="38"/>
      <c r="H15" s="35"/>
      <c r="I15" s="36"/>
      <c r="J15" s="36"/>
      <c r="K15" s="37"/>
      <c r="L15" s="38"/>
    </row>
    <row r="16" spans="2:12" ht="24.75" customHeight="1" thickBot="1"/>
    <row r="17" spans="2:12" ht="18" customHeight="1" thickBot="1">
      <c r="B17" s="17" t="s">
        <v>172</v>
      </c>
      <c r="C17" s="18" t="s">
        <v>143</v>
      </c>
      <c r="D17" s="18" t="s">
        <v>144</v>
      </c>
      <c r="E17" s="19" t="s">
        <v>145</v>
      </c>
      <c r="F17" s="20" t="s">
        <v>146</v>
      </c>
      <c r="H17" s="17" t="s">
        <v>173</v>
      </c>
      <c r="I17" s="18" t="s">
        <v>143</v>
      </c>
      <c r="J17" s="18" t="s">
        <v>144</v>
      </c>
      <c r="K17" s="19" t="s">
        <v>145</v>
      </c>
      <c r="L17" s="20" t="s">
        <v>146</v>
      </c>
    </row>
    <row r="18" spans="2:12" ht="18" customHeight="1">
      <c r="B18" s="21" t="s">
        <v>174</v>
      </c>
      <c r="C18" s="22">
        <v>1</v>
      </c>
      <c r="D18" s="22">
        <v>3</v>
      </c>
      <c r="E18" s="23">
        <v>3</v>
      </c>
      <c r="F18" s="24">
        <v>0.15</v>
      </c>
      <c r="H18" s="21" t="s">
        <v>175</v>
      </c>
      <c r="I18" s="22">
        <v>1</v>
      </c>
      <c r="J18" s="22">
        <v>3</v>
      </c>
      <c r="K18" s="23">
        <v>2</v>
      </c>
      <c r="L18" s="24">
        <v>0.15</v>
      </c>
    </row>
    <row r="19" spans="2:12" ht="18" customHeight="1">
      <c r="B19" s="25" t="s">
        <v>176</v>
      </c>
      <c r="C19" s="26">
        <v>2</v>
      </c>
      <c r="D19" s="26">
        <v>2</v>
      </c>
      <c r="E19" s="27">
        <v>2</v>
      </c>
      <c r="F19" s="28">
        <v>0.1</v>
      </c>
      <c r="H19" s="25" t="s">
        <v>177</v>
      </c>
      <c r="I19" s="26">
        <v>2</v>
      </c>
      <c r="J19" s="26">
        <v>3</v>
      </c>
      <c r="K19" s="27">
        <v>2</v>
      </c>
      <c r="L19" s="28">
        <v>0.15</v>
      </c>
    </row>
    <row r="20" spans="2:12" ht="18" customHeight="1">
      <c r="B20" s="29"/>
      <c r="C20" s="33"/>
      <c r="D20" s="30"/>
      <c r="E20" s="31"/>
      <c r="F20" s="32"/>
      <c r="H20" s="29"/>
      <c r="I20" s="33"/>
      <c r="J20" s="30"/>
      <c r="K20" s="31"/>
      <c r="L20" s="32"/>
    </row>
    <row r="21" spans="2:12" ht="18" customHeight="1">
      <c r="B21" s="25" t="s">
        <v>178</v>
      </c>
      <c r="C21" s="34" t="s">
        <v>163</v>
      </c>
      <c r="D21" s="26">
        <v>2</v>
      </c>
      <c r="E21" s="27">
        <v>2</v>
      </c>
      <c r="F21" s="28">
        <v>0.1</v>
      </c>
      <c r="H21" s="39" t="s">
        <v>179</v>
      </c>
      <c r="I21" s="34" t="s">
        <v>163</v>
      </c>
      <c r="J21" s="26">
        <v>1</v>
      </c>
      <c r="K21" s="27">
        <v>2</v>
      </c>
      <c r="L21" s="28">
        <v>0.1</v>
      </c>
    </row>
    <row r="22" spans="2:12" ht="18" customHeight="1">
      <c r="B22" s="29"/>
      <c r="C22" s="33"/>
      <c r="D22" s="30"/>
      <c r="E22" s="31"/>
      <c r="F22" s="32"/>
      <c r="H22" s="29"/>
      <c r="I22" s="33"/>
      <c r="J22" s="30"/>
      <c r="K22" s="31"/>
      <c r="L22" s="32"/>
    </row>
    <row r="23" spans="2:12" ht="18" customHeight="1">
      <c r="B23" s="25"/>
      <c r="C23" s="34"/>
      <c r="D23" s="26"/>
      <c r="E23" s="27"/>
      <c r="F23" s="28"/>
      <c r="H23" s="25"/>
      <c r="I23" s="34"/>
      <c r="J23" s="26"/>
      <c r="K23" s="27"/>
      <c r="L23" s="28"/>
    </row>
    <row r="24" spans="2:12" ht="18" customHeight="1">
      <c r="B24" s="29" t="s">
        <v>180</v>
      </c>
      <c r="C24" s="33">
        <v>1</v>
      </c>
      <c r="D24" s="30">
        <v>2</v>
      </c>
      <c r="E24" s="31">
        <v>2</v>
      </c>
      <c r="F24" s="32">
        <v>0.1</v>
      </c>
      <c r="H24" s="29"/>
      <c r="I24" s="33"/>
      <c r="J24" s="30"/>
      <c r="K24" s="31"/>
      <c r="L24" s="32"/>
    </row>
    <row r="25" spans="2:12" ht="18" customHeight="1">
      <c r="B25" s="25"/>
      <c r="C25" s="34"/>
      <c r="D25" s="26"/>
      <c r="E25" s="27"/>
      <c r="F25" s="28"/>
      <c r="H25" s="25"/>
      <c r="I25" s="34"/>
      <c r="J25" s="26"/>
      <c r="K25" s="27"/>
      <c r="L25" s="28"/>
    </row>
    <row r="26" spans="2:12" ht="18" customHeight="1" thickBot="1">
      <c r="B26" s="35" t="s">
        <v>181</v>
      </c>
      <c r="C26" s="40" t="s">
        <v>163</v>
      </c>
      <c r="D26" s="36">
        <v>2</v>
      </c>
      <c r="E26" s="37">
        <v>2</v>
      </c>
      <c r="F26" s="38">
        <v>0.1</v>
      </c>
      <c r="H26" s="35"/>
      <c r="I26" s="40"/>
      <c r="J26" s="36"/>
      <c r="K26" s="37"/>
      <c r="L26" s="38"/>
    </row>
  </sheetData>
  <phoneticPr fontId="17" type="noConversion"/>
  <pageMargins left="0" right="0" top="0" bottom="0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activeCell="B16" sqref="B16"/>
    </sheetView>
  </sheetViews>
  <sheetFormatPr defaultRowHeight="12.75"/>
  <cols>
    <col min="1" max="1" width="17.796875" style="68" customWidth="1"/>
    <col min="2" max="2" width="28.5" style="68" customWidth="1"/>
    <col min="3" max="3" width="3.796875" style="68" customWidth="1"/>
    <col min="4" max="4" width="17.796875" style="68" customWidth="1"/>
    <col min="5" max="5" width="28.5" style="68" customWidth="1"/>
    <col min="6" max="6" width="3.59765625" style="68" customWidth="1"/>
    <col min="7" max="7" width="17.796875" style="68" customWidth="1"/>
    <col min="8" max="8" width="28.5" style="68" customWidth="1"/>
    <col min="9" max="9" width="3.796875" style="68" customWidth="1"/>
    <col min="10" max="10" width="17.796875" style="68" customWidth="1"/>
    <col min="11" max="11" width="28.5" style="68" customWidth="1"/>
    <col min="12" max="16384" width="8.796875" style="68"/>
  </cols>
  <sheetData>
    <row r="1" spans="1:11" ht="13.5" thickBot="1"/>
    <row r="2" spans="1:11" ht="27.75" customHeight="1" thickBot="1">
      <c r="A2" s="76" t="s">
        <v>231</v>
      </c>
      <c r="B2" s="77"/>
    </row>
    <row r="5" spans="1:11" ht="13.5" thickBot="1">
      <c r="A5" s="69" t="s">
        <v>194</v>
      </c>
      <c r="D5" s="69" t="s">
        <v>225</v>
      </c>
      <c r="G5" s="69" t="s">
        <v>226</v>
      </c>
      <c r="J5" s="69" t="s">
        <v>227</v>
      </c>
    </row>
    <row r="6" spans="1:11">
      <c r="A6" s="331" t="s">
        <v>195</v>
      </c>
      <c r="B6" s="70"/>
      <c r="D6" s="331" t="s">
        <v>195</v>
      </c>
      <c r="E6" s="70"/>
      <c r="G6" s="331" t="s">
        <v>195</v>
      </c>
      <c r="H6" s="70"/>
      <c r="J6" s="331" t="s">
        <v>195</v>
      </c>
      <c r="K6" s="70"/>
    </row>
    <row r="7" spans="1:11">
      <c r="A7" s="332"/>
      <c r="B7" s="71"/>
      <c r="D7" s="332"/>
      <c r="E7" s="71"/>
      <c r="G7" s="332"/>
      <c r="H7" s="71"/>
      <c r="J7" s="332"/>
      <c r="K7" s="71"/>
    </row>
    <row r="8" spans="1:11">
      <c r="A8" s="332"/>
      <c r="B8" s="72"/>
      <c r="D8" s="332"/>
      <c r="E8" s="72"/>
      <c r="G8" s="332"/>
      <c r="H8" s="72"/>
      <c r="J8" s="332"/>
      <c r="K8" s="72"/>
    </row>
    <row r="9" spans="1:11">
      <c r="A9" s="332"/>
      <c r="B9" s="71"/>
      <c r="D9" s="332"/>
      <c r="E9" s="71"/>
      <c r="G9" s="332"/>
      <c r="H9" s="71"/>
      <c r="J9" s="332"/>
      <c r="K9" s="71"/>
    </row>
    <row r="10" spans="1:11">
      <c r="A10" s="332"/>
      <c r="B10" s="72"/>
      <c r="D10" s="332"/>
      <c r="E10" s="72"/>
      <c r="G10" s="332"/>
      <c r="H10" s="72"/>
      <c r="J10" s="332"/>
      <c r="K10" s="72"/>
    </row>
    <row r="11" spans="1:11" ht="13.5" thickBot="1">
      <c r="A11" s="333"/>
      <c r="B11" s="73"/>
      <c r="D11" s="333"/>
      <c r="E11" s="73"/>
      <c r="G11" s="333"/>
      <c r="H11" s="73"/>
      <c r="J11" s="333"/>
      <c r="K11" s="73"/>
    </row>
    <row r="12" spans="1:11">
      <c r="A12" s="334" t="s">
        <v>196</v>
      </c>
      <c r="B12" s="328"/>
      <c r="D12" s="334" t="s">
        <v>196</v>
      </c>
      <c r="E12" s="328"/>
      <c r="G12" s="334" t="s">
        <v>196</v>
      </c>
      <c r="H12" s="328"/>
      <c r="J12" s="334" t="s">
        <v>196</v>
      </c>
      <c r="K12" s="328"/>
    </row>
    <row r="13" spans="1:11">
      <c r="A13" s="335"/>
      <c r="B13" s="329"/>
      <c r="D13" s="335"/>
      <c r="E13" s="329"/>
      <c r="G13" s="335"/>
      <c r="H13" s="329"/>
      <c r="J13" s="335"/>
      <c r="K13" s="329"/>
    </row>
    <row r="14" spans="1:11" ht="13.5" thickBot="1">
      <c r="A14" s="336"/>
      <c r="B14" s="330"/>
      <c r="D14" s="336"/>
      <c r="E14" s="330"/>
      <c r="G14" s="336"/>
      <c r="H14" s="330"/>
      <c r="J14" s="336"/>
      <c r="K14" s="330"/>
    </row>
    <row r="15" spans="1:11">
      <c r="A15" s="68" t="s">
        <v>232</v>
      </c>
    </row>
    <row r="18" spans="1:11" ht="13.5" thickBot="1">
      <c r="A18" s="69" t="s">
        <v>228</v>
      </c>
      <c r="D18" s="69" t="s">
        <v>197</v>
      </c>
      <c r="G18" s="69" t="s">
        <v>229</v>
      </c>
      <c r="J18" s="69" t="s">
        <v>230</v>
      </c>
    </row>
    <row r="19" spans="1:11">
      <c r="A19" s="331" t="s">
        <v>195</v>
      </c>
      <c r="B19" s="74"/>
      <c r="D19" s="331" t="s">
        <v>195</v>
      </c>
      <c r="E19" s="70"/>
      <c r="G19" s="331" t="s">
        <v>195</v>
      </c>
      <c r="H19" s="74"/>
      <c r="J19" s="331" t="s">
        <v>195</v>
      </c>
      <c r="K19" s="70"/>
    </row>
    <row r="20" spans="1:11">
      <c r="A20" s="332"/>
      <c r="B20" s="71"/>
      <c r="D20" s="332"/>
      <c r="E20" s="71"/>
      <c r="G20" s="332"/>
      <c r="H20" s="71"/>
      <c r="J20" s="332"/>
      <c r="K20" s="71"/>
    </row>
    <row r="21" spans="1:11">
      <c r="A21" s="332"/>
      <c r="B21" s="75"/>
      <c r="D21" s="332"/>
      <c r="E21" s="72"/>
      <c r="G21" s="332"/>
      <c r="H21" s="75"/>
      <c r="J21" s="332"/>
      <c r="K21" s="72"/>
    </row>
    <row r="22" spans="1:11">
      <c r="A22" s="332"/>
      <c r="B22" s="71"/>
      <c r="D22" s="332"/>
      <c r="E22" s="71"/>
      <c r="G22" s="332"/>
      <c r="H22" s="71"/>
      <c r="J22" s="332"/>
      <c r="K22" s="71"/>
    </row>
    <row r="23" spans="1:11">
      <c r="A23" s="332"/>
      <c r="B23" s="75"/>
      <c r="D23" s="332"/>
      <c r="E23" s="72"/>
      <c r="G23" s="332"/>
      <c r="H23" s="75"/>
      <c r="J23" s="332"/>
      <c r="K23" s="72"/>
    </row>
    <row r="24" spans="1:11" ht="13.5" thickBot="1">
      <c r="A24" s="333"/>
      <c r="B24" s="73"/>
      <c r="D24" s="333"/>
      <c r="E24" s="73"/>
      <c r="G24" s="333"/>
      <c r="H24" s="73"/>
      <c r="J24" s="333"/>
      <c r="K24" s="73"/>
    </row>
    <row r="25" spans="1:11">
      <c r="A25" s="334" t="s">
        <v>196</v>
      </c>
      <c r="B25" s="328"/>
      <c r="D25" s="334" t="s">
        <v>196</v>
      </c>
      <c r="E25" s="328"/>
      <c r="G25" s="334" t="s">
        <v>196</v>
      </c>
      <c r="H25" s="328"/>
      <c r="J25" s="334" t="s">
        <v>196</v>
      </c>
      <c r="K25" s="328"/>
    </row>
    <row r="26" spans="1:11">
      <c r="A26" s="335"/>
      <c r="B26" s="329"/>
      <c r="D26" s="335"/>
      <c r="E26" s="329"/>
      <c r="G26" s="335"/>
      <c r="H26" s="329"/>
      <c r="J26" s="335"/>
      <c r="K26" s="329"/>
    </row>
    <row r="27" spans="1:11" ht="13.5" thickBot="1">
      <c r="A27" s="336"/>
      <c r="B27" s="330"/>
      <c r="D27" s="336"/>
      <c r="E27" s="330"/>
      <c r="G27" s="336"/>
      <c r="H27" s="330"/>
      <c r="J27" s="336"/>
      <c r="K27" s="330"/>
    </row>
  </sheetData>
  <mergeCells count="24">
    <mergeCell ref="E25:E27"/>
    <mergeCell ref="A6:A11"/>
    <mergeCell ref="D6:D11"/>
    <mergeCell ref="A12:A14"/>
    <mergeCell ref="B12:B14"/>
    <mergeCell ref="D12:D14"/>
    <mergeCell ref="E12:E14"/>
    <mergeCell ref="A19:A24"/>
    <mergeCell ref="D19:D24"/>
    <mergeCell ref="A25:A27"/>
    <mergeCell ref="B25:B27"/>
    <mergeCell ref="D25:D27"/>
    <mergeCell ref="K25:K27"/>
    <mergeCell ref="G6:G11"/>
    <mergeCell ref="J6:J11"/>
    <mergeCell ref="G12:G14"/>
    <mergeCell ref="H12:H14"/>
    <mergeCell ref="J12:J14"/>
    <mergeCell ref="K12:K14"/>
    <mergeCell ref="G19:G24"/>
    <mergeCell ref="J19:J24"/>
    <mergeCell ref="G25:G27"/>
    <mergeCell ref="H25:H27"/>
    <mergeCell ref="J25:J27"/>
  </mergeCells>
  <phoneticPr fontId="17" type="noConversion"/>
  <pageMargins left="0" right="0" top="0" bottom="0" header="0.31496062992125984" footer="0.31496062992125984"/>
  <pageSetup paperSize="9" scale="5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80" zoomScaleNormal="80" workbookViewId="0">
      <selection activeCell="L37" sqref="L37"/>
    </sheetView>
  </sheetViews>
  <sheetFormatPr defaultRowHeight="12.75"/>
  <cols>
    <col min="1" max="1" width="9.296875" style="52" customWidth="1"/>
    <col min="2" max="2" width="1.796875" style="52" customWidth="1"/>
    <col min="3" max="3" width="18.69921875" style="52" customWidth="1"/>
    <col min="4" max="4" width="14.09765625" style="52" customWidth="1"/>
    <col min="5" max="5" width="2.796875" style="53" customWidth="1"/>
    <col min="6" max="6" width="2.69921875" style="52" customWidth="1"/>
    <col min="7" max="7" width="7.5" style="52" customWidth="1"/>
    <col min="8" max="8" width="8.796875" style="52"/>
    <col min="9" max="9" width="18.69921875" style="52" customWidth="1"/>
    <col min="10" max="10" width="14.09765625" style="52" customWidth="1"/>
    <col min="11" max="11" width="1.69921875" style="52" customWidth="1"/>
    <col min="12" max="12" width="7.5" style="52" customWidth="1"/>
    <col min="13" max="13" width="18.69921875" style="52" customWidth="1"/>
    <col min="14" max="14" width="14.09765625" style="52" customWidth="1"/>
    <col min="15" max="15" width="2.59765625" style="52" customWidth="1"/>
    <col min="16" max="16" width="8.796875" style="52"/>
    <col min="17" max="18" width="18.59765625" style="52" customWidth="1"/>
    <col min="19" max="16384" width="8.796875" style="52"/>
  </cols>
  <sheetData>
    <row r="1" spans="1:14" ht="26.25" customHeight="1">
      <c r="A1" s="49" t="s">
        <v>198</v>
      </c>
      <c r="B1" s="50"/>
      <c r="C1" s="51"/>
    </row>
    <row r="3" spans="1:14" s="55" customFormat="1" ht="25.5">
      <c r="A3" s="54" t="s">
        <v>199</v>
      </c>
      <c r="C3" s="54" t="s">
        <v>200</v>
      </c>
      <c r="D3" s="54" t="s">
        <v>196</v>
      </c>
      <c r="E3" s="56"/>
      <c r="G3" s="343" t="s">
        <v>201</v>
      </c>
      <c r="H3" s="54" t="s">
        <v>196</v>
      </c>
      <c r="I3" s="54" t="s">
        <v>202</v>
      </c>
      <c r="J3" s="57" t="s">
        <v>203</v>
      </c>
    </row>
    <row r="4" spans="1:14">
      <c r="A4" s="346"/>
      <c r="C4" s="58"/>
      <c r="D4" s="346"/>
      <c r="G4" s="344"/>
      <c r="H4" s="346"/>
      <c r="I4" s="346"/>
      <c r="J4" s="346"/>
    </row>
    <row r="5" spans="1:14">
      <c r="A5" s="346"/>
      <c r="C5" s="59"/>
      <c r="D5" s="346"/>
      <c r="G5" s="344"/>
      <c r="H5" s="346"/>
      <c r="I5" s="346"/>
      <c r="J5" s="346"/>
    </row>
    <row r="6" spans="1:14">
      <c r="A6" s="346"/>
      <c r="C6" s="59"/>
      <c r="D6" s="346"/>
      <c r="G6" s="344"/>
      <c r="H6" s="346"/>
      <c r="I6" s="346"/>
      <c r="J6" s="346"/>
    </row>
    <row r="7" spans="1:14">
      <c r="A7" s="346"/>
      <c r="C7" s="60"/>
      <c r="D7" s="346"/>
      <c r="G7" s="345"/>
      <c r="H7" s="346"/>
      <c r="I7" s="346"/>
      <c r="J7" s="346"/>
    </row>
    <row r="9" spans="1:14" ht="38.25">
      <c r="G9" s="343" t="s">
        <v>204</v>
      </c>
      <c r="H9" s="54" t="s">
        <v>205</v>
      </c>
      <c r="I9" s="54" t="s">
        <v>200</v>
      </c>
      <c r="J9" s="54" t="s">
        <v>196</v>
      </c>
      <c r="K9" s="55"/>
      <c r="L9" s="54" t="s">
        <v>206</v>
      </c>
      <c r="M9" s="54" t="s">
        <v>200</v>
      </c>
      <c r="N9" s="54" t="s">
        <v>196</v>
      </c>
    </row>
    <row r="10" spans="1:14">
      <c r="G10" s="344"/>
      <c r="H10" s="346"/>
      <c r="I10" s="58"/>
      <c r="J10" s="346"/>
      <c r="L10" s="346"/>
      <c r="M10" s="58"/>
      <c r="N10" s="346"/>
    </row>
    <row r="11" spans="1:14">
      <c r="G11" s="344"/>
      <c r="H11" s="346"/>
      <c r="I11" s="59"/>
      <c r="J11" s="346"/>
      <c r="L11" s="346"/>
      <c r="M11" s="59"/>
      <c r="N11" s="346"/>
    </row>
    <row r="12" spans="1:14">
      <c r="G12" s="344"/>
      <c r="H12" s="346"/>
      <c r="I12" s="59"/>
      <c r="J12" s="346"/>
      <c r="L12" s="346"/>
      <c r="M12" s="59"/>
      <c r="N12" s="346"/>
    </row>
    <row r="13" spans="1:14">
      <c r="G13" s="345"/>
      <c r="H13" s="346"/>
      <c r="I13" s="60"/>
      <c r="J13" s="346"/>
      <c r="L13" s="346"/>
      <c r="M13" s="60"/>
      <c r="N13" s="346"/>
    </row>
    <row r="15" spans="1:14">
      <c r="A15" s="54" t="s">
        <v>207</v>
      </c>
      <c r="C15" s="61" t="s">
        <v>208</v>
      </c>
      <c r="D15" s="62"/>
      <c r="G15" s="343" t="s">
        <v>209</v>
      </c>
      <c r="H15" s="54" t="s">
        <v>196</v>
      </c>
      <c r="L15" s="343" t="s">
        <v>210</v>
      </c>
      <c r="M15" s="54" t="s">
        <v>196</v>
      </c>
    </row>
    <row r="16" spans="1:14">
      <c r="C16" s="63" t="s">
        <v>211</v>
      </c>
      <c r="D16" s="64"/>
      <c r="G16" s="344"/>
      <c r="H16" s="346"/>
      <c r="L16" s="344"/>
      <c r="M16" s="346"/>
    </row>
    <row r="17" spans="1:18">
      <c r="C17" s="63" t="s">
        <v>212</v>
      </c>
      <c r="D17" s="64"/>
      <c r="G17" s="344"/>
      <c r="H17" s="346"/>
      <c r="L17" s="344"/>
      <c r="M17" s="346"/>
    </row>
    <row r="18" spans="1:18">
      <c r="C18" s="63" t="s">
        <v>213</v>
      </c>
      <c r="D18" s="64"/>
      <c r="G18" s="344"/>
      <c r="H18" s="346"/>
      <c r="L18" s="344"/>
      <c r="M18" s="346"/>
    </row>
    <row r="19" spans="1:18">
      <c r="C19" s="65" t="s">
        <v>214</v>
      </c>
      <c r="D19" s="66"/>
      <c r="G19" s="345"/>
      <c r="H19" s="346"/>
      <c r="L19" s="345"/>
      <c r="M19" s="346"/>
    </row>
    <row r="21" spans="1:18" ht="38.25">
      <c r="G21" s="343" t="s">
        <v>215</v>
      </c>
      <c r="H21" s="54" t="s">
        <v>205</v>
      </c>
      <c r="I21" s="54" t="s">
        <v>200</v>
      </c>
      <c r="J21" s="54" t="s">
        <v>196</v>
      </c>
      <c r="K21" s="55"/>
      <c r="L21" s="54" t="s">
        <v>216</v>
      </c>
      <c r="M21" s="54" t="s">
        <v>200</v>
      </c>
      <c r="N21" s="54" t="s">
        <v>196</v>
      </c>
      <c r="P21" s="54" t="s">
        <v>206</v>
      </c>
      <c r="Q21" s="54" t="s">
        <v>200</v>
      </c>
      <c r="R21" s="54" t="s">
        <v>196</v>
      </c>
    </row>
    <row r="22" spans="1:18">
      <c r="G22" s="344"/>
      <c r="H22" s="346"/>
      <c r="I22" s="58"/>
      <c r="J22" s="346"/>
      <c r="L22" s="346"/>
      <c r="M22" s="58"/>
      <c r="N22" s="346"/>
      <c r="P22" s="346"/>
      <c r="Q22" s="58"/>
      <c r="R22" s="346"/>
    </row>
    <row r="23" spans="1:18">
      <c r="G23" s="344"/>
      <c r="H23" s="346"/>
      <c r="I23" s="59"/>
      <c r="J23" s="346"/>
      <c r="L23" s="346"/>
      <c r="M23" s="59"/>
      <c r="N23" s="346"/>
      <c r="P23" s="346"/>
      <c r="Q23" s="59"/>
      <c r="R23" s="346"/>
    </row>
    <row r="24" spans="1:18">
      <c r="G24" s="344"/>
      <c r="H24" s="346"/>
      <c r="I24" s="59"/>
      <c r="J24" s="346"/>
      <c r="L24" s="346"/>
      <c r="M24" s="59"/>
      <c r="N24" s="346"/>
      <c r="P24" s="346"/>
      <c r="Q24" s="59"/>
      <c r="R24" s="346"/>
    </row>
    <row r="25" spans="1:18">
      <c r="G25" s="345"/>
      <c r="H25" s="346"/>
      <c r="I25" s="60"/>
      <c r="J25" s="346"/>
      <c r="L25" s="346"/>
      <c r="M25" s="60"/>
      <c r="N25" s="346"/>
      <c r="P25" s="346"/>
      <c r="Q25" s="60"/>
      <c r="R25" s="346"/>
    </row>
    <row r="26" spans="1:18" ht="13.5" thickBot="1"/>
    <row r="27" spans="1:18" ht="40.5">
      <c r="A27" s="78" t="s">
        <v>233</v>
      </c>
      <c r="B27" s="347" t="s">
        <v>217</v>
      </c>
      <c r="C27" s="54" t="s">
        <v>200</v>
      </c>
      <c r="D27" s="54" t="s">
        <v>196</v>
      </c>
      <c r="E27" s="67" t="s">
        <v>218</v>
      </c>
      <c r="G27" s="343" t="s">
        <v>219</v>
      </c>
      <c r="H27" s="350" t="s">
        <v>220</v>
      </c>
      <c r="I27" s="54" t="s">
        <v>200</v>
      </c>
      <c r="J27" s="54" t="s">
        <v>196</v>
      </c>
      <c r="K27" s="55"/>
      <c r="L27" s="350" t="s">
        <v>221</v>
      </c>
      <c r="M27" s="54" t="s">
        <v>200</v>
      </c>
      <c r="N27" s="54" t="s">
        <v>196</v>
      </c>
    </row>
    <row r="28" spans="1:18">
      <c r="A28" s="337" t="s">
        <v>234</v>
      </c>
      <c r="B28" s="348"/>
      <c r="C28" s="58"/>
      <c r="D28" s="346"/>
      <c r="E28" s="353" t="s">
        <v>222</v>
      </c>
      <c r="G28" s="344"/>
      <c r="H28" s="351"/>
      <c r="I28" s="58"/>
      <c r="J28" s="346"/>
      <c r="L28" s="351"/>
      <c r="M28" s="58"/>
      <c r="N28" s="346"/>
    </row>
    <row r="29" spans="1:18">
      <c r="A29" s="338"/>
      <c r="B29" s="348"/>
      <c r="C29" s="59"/>
      <c r="D29" s="346"/>
      <c r="E29" s="354"/>
      <c r="G29" s="344"/>
      <c r="H29" s="351"/>
      <c r="I29" s="59"/>
      <c r="J29" s="346"/>
      <c r="L29" s="351"/>
      <c r="M29" s="59"/>
      <c r="N29" s="346"/>
    </row>
    <row r="30" spans="1:18">
      <c r="A30" s="338"/>
      <c r="B30" s="348"/>
      <c r="C30" s="59"/>
      <c r="D30" s="346"/>
      <c r="E30" s="354" t="s">
        <v>223</v>
      </c>
      <c r="G30" s="344"/>
      <c r="H30" s="351"/>
      <c r="I30" s="59"/>
      <c r="J30" s="346"/>
      <c r="L30" s="351"/>
      <c r="M30" s="59"/>
      <c r="N30" s="346"/>
    </row>
    <row r="31" spans="1:18" ht="13.5" thickBot="1">
      <c r="A31" s="339"/>
      <c r="B31" s="349"/>
      <c r="C31" s="60"/>
      <c r="D31" s="346"/>
      <c r="E31" s="355"/>
      <c r="G31" s="345"/>
      <c r="H31" s="352"/>
      <c r="I31" s="60"/>
      <c r="J31" s="346"/>
      <c r="L31" s="352"/>
      <c r="M31" s="60"/>
      <c r="N31" s="346"/>
    </row>
    <row r="34" spans="1:8" ht="14.25">
      <c r="A34" s="340" t="s">
        <v>224</v>
      </c>
      <c r="B34" s="341"/>
      <c r="C34" s="341"/>
      <c r="D34" s="341"/>
      <c r="E34" s="341"/>
      <c r="F34" s="341"/>
      <c r="G34" s="341"/>
      <c r="H34" s="342"/>
    </row>
    <row r="36" spans="1:8" s="55" customFormat="1" ht="25.5">
      <c r="A36" s="54" t="s">
        <v>199</v>
      </c>
      <c r="C36" s="54" t="s">
        <v>200</v>
      </c>
      <c r="D36" s="54" t="s">
        <v>196</v>
      </c>
      <c r="E36" s="56"/>
      <c r="G36" s="343" t="s">
        <v>201</v>
      </c>
      <c r="H36" s="54" t="s">
        <v>196</v>
      </c>
    </row>
    <row r="37" spans="1:8">
      <c r="A37" s="346"/>
      <c r="C37" s="58"/>
      <c r="D37" s="346"/>
      <c r="G37" s="344"/>
      <c r="H37" s="346"/>
    </row>
    <row r="38" spans="1:8">
      <c r="A38" s="346"/>
      <c r="C38" s="59"/>
      <c r="D38" s="346"/>
      <c r="G38" s="344"/>
      <c r="H38" s="346"/>
    </row>
    <row r="39" spans="1:8">
      <c r="A39" s="346"/>
      <c r="C39" s="59"/>
      <c r="D39" s="346"/>
      <c r="G39" s="344"/>
      <c r="H39" s="346"/>
    </row>
    <row r="40" spans="1:8">
      <c r="A40" s="346"/>
      <c r="C40" s="60"/>
      <c r="D40" s="346"/>
      <c r="G40" s="345"/>
      <c r="H40" s="346"/>
    </row>
    <row r="42" spans="1:8" s="55" customFormat="1" ht="51" customHeight="1">
      <c r="A42" s="54" t="s">
        <v>199</v>
      </c>
      <c r="C42" s="54" t="s">
        <v>200</v>
      </c>
      <c r="D42" s="54" t="s">
        <v>196</v>
      </c>
      <c r="E42" s="56"/>
      <c r="G42" s="343" t="s">
        <v>201</v>
      </c>
      <c r="H42" s="54" t="s">
        <v>196</v>
      </c>
    </row>
    <row r="43" spans="1:8" ht="16.5" customHeight="1">
      <c r="A43" s="346"/>
      <c r="C43" s="58"/>
      <c r="D43" s="346"/>
      <c r="G43" s="344"/>
      <c r="H43" s="346"/>
    </row>
    <row r="44" spans="1:8" ht="16.5" customHeight="1">
      <c r="A44" s="346"/>
      <c r="C44" s="59"/>
      <c r="D44" s="346"/>
      <c r="G44" s="344"/>
      <c r="H44" s="346"/>
    </row>
    <row r="45" spans="1:8" ht="16.5" customHeight="1">
      <c r="A45" s="346"/>
      <c r="C45" s="59"/>
      <c r="D45" s="346"/>
      <c r="G45" s="344"/>
      <c r="H45" s="346"/>
    </row>
    <row r="46" spans="1:8" ht="16.5" customHeight="1">
      <c r="A46" s="346"/>
      <c r="C46" s="60"/>
      <c r="D46" s="346"/>
      <c r="G46" s="345"/>
      <c r="H46" s="346"/>
    </row>
  </sheetData>
  <mergeCells count="41">
    <mergeCell ref="J4:J7"/>
    <mergeCell ref="G3:G7"/>
    <mergeCell ref="A4:A7"/>
    <mergeCell ref="D4:D7"/>
    <mergeCell ref="H4:H7"/>
    <mergeCell ref="I4:I7"/>
    <mergeCell ref="J22:J25"/>
    <mergeCell ref="L22:L25"/>
    <mergeCell ref="N22:N25"/>
    <mergeCell ref="P22:P25"/>
    <mergeCell ref="G9:G13"/>
    <mergeCell ref="H10:H13"/>
    <mergeCell ref="J10:J13"/>
    <mergeCell ref="L10:L13"/>
    <mergeCell ref="N10:N13"/>
    <mergeCell ref="G15:G19"/>
    <mergeCell ref="L15:L19"/>
    <mergeCell ref="H16:H19"/>
    <mergeCell ref="M16:M19"/>
    <mergeCell ref="G42:G46"/>
    <mergeCell ref="A43:A46"/>
    <mergeCell ref="D43:D46"/>
    <mergeCell ref="H43:H46"/>
    <mergeCell ref="R22:R25"/>
    <mergeCell ref="B27:B31"/>
    <mergeCell ref="G27:G31"/>
    <mergeCell ref="H27:H31"/>
    <mergeCell ref="L27:L31"/>
    <mergeCell ref="D28:D31"/>
    <mergeCell ref="E28:E29"/>
    <mergeCell ref="J28:J31"/>
    <mergeCell ref="N28:N31"/>
    <mergeCell ref="E30:E31"/>
    <mergeCell ref="G21:G25"/>
    <mergeCell ref="H22:H25"/>
    <mergeCell ref="A28:A31"/>
    <mergeCell ref="A34:H34"/>
    <mergeCell ref="G36:G40"/>
    <mergeCell ref="A37:A40"/>
    <mergeCell ref="D37:D40"/>
    <mergeCell ref="H37:H40"/>
  </mergeCells>
  <phoneticPr fontId="17" type="noConversion"/>
  <pageMargins left="0" right="0" top="0" bottom="0" header="0.31496062992125984" footer="0.31496062992125984"/>
  <pageSetup paperSize="9" scale="6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workbookViewId="0">
      <selection sqref="A1:XFD1048576"/>
    </sheetView>
  </sheetViews>
  <sheetFormatPr defaultRowHeight="12.75"/>
  <cols>
    <col min="1" max="2" width="4.8984375" style="68" customWidth="1"/>
    <col min="3" max="4" width="5.59765625" style="121" customWidth="1"/>
    <col min="5" max="5" width="5.59765625" style="68" customWidth="1"/>
    <col min="6" max="6" width="5.59765625" style="122" customWidth="1"/>
    <col min="7" max="21" width="5.59765625" style="68" customWidth="1"/>
    <col min="22" max="16384" width="8.796875" style="68"/>
  </cols>
  <sheetData>
    <row r="1" spans="1:21" ht="59.25" customHeight="1" thickBot="1">
      <c r="C1" s="356" t="s">
        <v>235</v>
      </c>
      <c r="D1" s="357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9"/>
    </row>
    <row r="2" spans="1:21" ht="36" customHeight="1" thickBot="1">
      <c r="B2" s="48" t="s">
        <v>236</v>
      </c>
      <c r="C2" s="79">
        <v>0.1</v>
      </c>
      <c r="D2" s="80">
        <v>0.15</v>
      </c>
      <c r="E2" s="81">
        <v>0.2</v>
      </c>
      <c r="F2" s="81">
        <v>0.25</v>
      </c>
      <c r="G2" s="82">
        <v>0.3</v>
      </c>
      <c r="H2" s="82">
        <v>0.35</v>
      </c>
      <c r="I2" s="81">
        <v>0.4</v>
      </c>
      <c r="J2" s="81">
        <v>0.45</v>
      </c>
      <c r="K2" s="82">
        <v>0.5</v>
      </c>
      <c r="L2" s="82">
        <v>0.55000000000000004</v>
      </c>
      <c r="M2" s="81">
        <v>0.6</v>
      </c>
      <c r="N2" s="81">
        <v>0.65</v>
      </c>
      <c r="O2" s="82">
        <v>0.7</v>
      </c>
      <c r="P2" s="82">
        <v>0.75</v>
      </c>
      <c r="Q2" s="81">
        <v>0.8</v>
      </c>
      <c r="R2" s="81">
        <v>0.85</v>
      </c>
      <c r="S2" s="82">
        <v>0.9</v>
      </c>
      <c r="T2" s="83">
        <v>0.95</v>
      </c>
      <c r="U2" s="84">
        <v>1</v>
      </c>
    </row>
    <row r="3" spans="1:21" ht="21" customHeight="1">
      <c r="A3" s="360" t="s">
        <v>237</v>
      </c>
      <c r="B3" s="85">
        <v>1</v>
      </c>
      <c r="C3" s="86">
        <f>$B$3*$C$2</f>
        <v>0.1</v>
      </c>
      <c r="D3" s="87">
        <f>$B3*$D$2</f>
        <v>0.15</v>
      </c>
      <c r="E3" s="88">
        <f t="shared" ref="E3:U3" si="0">$B$3*E2</f>
        <v>0.2</v>
      </c>
      <c r="F3" s="89">
        <f>$B3*$F$2</f>
        <v>0.25</v>
      </c>
      <c r="G3" s="90">
        <f t="shared" si="0"/>
        <v>0.3</v>
      </c>
      <c r="H3" s="91">
        <f>$B3*$H$2</f>
        <v>0.35</v>
      </c>
      <c r="I3" s="88">
        <f t="shared" si="0"/>
        <v>0.4</v>
      </c>
      <c r="J3" s="89">
        <f>$B3*$J$2</f>
        <v>0.45</v>
      </c>
      <c r="K3" s="90">
        <f t="shared" si="0"/>
        <v>0.5</v>
      </c>
      <c r="L3" s="91">
        <f>$B3*$L$2</f>
        <v>0.55000000000000004</v>
      </c>
      <c r="M3" s="88">
        <f t="shared" si="0"/>
        <v>0.6</v>
      </c>
      <c r="N3" s="89">
        <f>$B3*$N$2</f>
        <v>0.65</v>
      </c>
      <c r="O3" s="90">
        <f t="shared" si="0"/>
        <v>0.7</v>
      </c>
      <c r="P3" s="91">
        <f>$B3*$P$2</f>
        <v>0.75</v>
      </c>
      <c r="Q3" s="88">
        <f t="shared" si="0"/>
        <v>0.8</v>
      </c>
      <c r="R3" s="89">
        <f>$B3*$R$2</f>
        <v>0.85</v>
      </c>
      <c r="S3" s="90">
        <f t="shared" si="0"/>
        <v>0.9</v>
      </c>
      <c r="T3" s="92">
        <f>$B3*$T$2</f>
        <v>0.95</v>
      </c>
      <c r="U3" s="93">
        <f t="shared" si="0"/>
        <v>1</v>
      </c>
    </row>
    <row r="4" spans="1:21" ht="21" customHeight="1">
      <c r="A4" s="361"/>
      <c r="B4" s="94">
        <v>2</v>
      </c>
      <c r="C4" s="95">
        <f>$B$4*C2</f>
        <v>0.2</v>
      </c>
      <c r="D4" s="96">
        <f t="shared" ref="D4:D62" si="1">$B4*$D$2</f>
        <v>0.3</v>
      </c>
      <c r="E4" s="97">
        <f t="shared" ref="E4:U4" si="2">$B$4*E2</f>
        <v>0.4</v>
      </c>
      <c r="F4" s="98">
        <f t="shared" ref="F4:F62" si="3">$B4*$F$2</f>
        <v>0.5</v>
      </c>
      <c r="G4" s="99">
        <f t="shared" si="2"/>
        <v>0.6</v>
      </c>
      <c r="H4" s="100">
        <f t="shared" ref="H4:H62" si="4">$B4*$H$2</f>
        <v>0.7</v>
      </c>
      <c r="I4" s="97">
        <f t="shared" si="2"/>
        <v>0.8</v>
      </c>
      <c r="J4" s="98">
        <f t="shared" ref="J4:J62" si="5">$B4*$J$2</f>
        <v>0.9</v>
      </c>
      <c r="K4" s="99">
        <f t="shared" si="2"/>
        <v>1</v>
      </c>
      <c r="L4" s="100">
        <f t="shared" ref="L4:L62" si="6">$B4*$L$2</f>
        <v>1.1000000000000001</v>
      </c>
      <c r="M4" s="97">
        <f t="shared" si="2"/>
        <v>1.2</v>
      </c>
      <c r="N4" s="98">
        <f t="shared" ref="N4:N62" si="7">$B4*$N$2</f>
        <v>1.3</v>
      </c>
      <c r="O4" s="99">
        <f t="shared" si="2"/>
        <v>1.4</v>
      </c>
      <c r="P4" s="100">
        <f t="shared" ref="P4:P62" si="8">$B4*$P$2</f>
        <v>1.5</v>
      </c>
      <c r="Q4" s="97">
        <f t="shared" si="2"/>
        <v>1.6</v>
      </c>
      <c r="R4" s="98">
        <f t="shared" ref="R4:R62" si="9">$B4*$R$2</f>
        <v>1.7</v>
      </c>
      <c r="S4" s="99">
        <f t="shared" si="2"/>
        <v>1.8</v>
      </c>
      <c r="T4" s="101">
        <f t="shared" ref="T4:T62" si="10">$B4*$T$2</f>
        <v>1.9</v>
      </c>
      <c r="U4" s="102">
        <f t="shared" si="2"/>
        <v>2</v>
      </c>
    </row>
    <row r="5" spans="1:21" ht="21" customHeight="1">
      <c r="A5" s="361"/>
      <c r="B5" s="94">
        <v>3</v>
      </c>
      <c r="C5" s="95">
        <f>$B$6*C2</f>
        <v>0.4</v>
      </c>
      <c r="D5" s="96">
        <f t="shared" si="1"/>
        <v>0.44999999999999996</v>
      </c>
      <c r="E5" s="97">
        <f t="shared" ref="E5:U5" si="11">$B$6*E2</f>
        <v>0.8</v>
      </c>
      <c r="F5" s="98">
        <f t="shared" si="3"/>
        <v>0.75</v>
      </c>
      <c r="G5" s="99">
        <f t="shared" si="11"/>
        <v>1.2</v>
      </c>
      <c r="H5" s="100">
        <f t="shared" si="4"/>
        <v>1.0499999999999998</v>
      </c>
      <c r="I5" s="97">
        <f t="shared" si="11"/>
        <v>1.6</v>
      </c>
      <c r="J5" s="98">
        <f t="shared" si="5"/>
        <v>1.35</v>
      </c>
      <c r="K5" s="99">
        <f t="shared" si="11"/>
        <v>2</v>
      </c>
      <c r="L5" s="100">
        <f t="shared" si="6"/>
        <v>1.6500000000000001</v>
      </c>
      <c r="M5" s="97">
        <f t="shared" si="11"/>
        <v>2.4</v>
      </c>
      <c r="N5" s="98">
        <f t="shared" si="7"/>
        <v>1.9500000000000002</v>
      </c>
      <c r="O5" s="99">
        <f t="shared" si="11"/>
        <v>2.8</v>
      </c>
      <c r="P5" s="100">
        <f t="shared" si="8"/>
        <v>2.25</v>
      </c>
      <c r="Q5" s="97">
        <f t="shared" si="11"/>
        <v>3.2</v>
      </c>
      <c r="R5" s="98">
        <f t="shared" si="9"/>
        <v>2.5499999999999998</v>
      </c>
      <c r="S5" s="99">
        <f t="shared" si="11"/>
        <v>3.6</v>
      </c>
      <c r="T5" s="101">
        <f t="shared" si="10"/>
        <v>2.8499999999999996</v>
      </c>
      <c r="U5" s="102">
        <f t="shared" si="11"/>
        <v>4</v>
      </c>
    </row>
    <row r="6" spans="1:21" ht="21" customHeight="1">
      <c r="A6" s="361"/>
      <c r="B6" s="94">
        <v>4</v>
      </c>
      <c r="C6" s="95">
        <f>$B$6*C2</f>
        <v>0.4</v>
      </c>
      <c r="D6" s="96">
        <f t="shared" si="1"/>
        <v>0.6</v>
      </c>
      <c r="E6" s="97">
        <f t="shared" ref="E6:U6" si="12">$B$6*E2</f>
        <v>0.8</v>
      </c>
      <c r="F6" s="98">
        <f t="shared" si="3"/>
        <v>1</v>
      </c>
      <c r="G6" s="99">
        <f t="shared" si="12"/>
        <v>1.2</v>
      </c>
      <c r="H6" s="100">
        <f t="shared" si="4"/>
        <v>1.4</v>
      </c>
      <c r="I6" s="97">
        <f t="shared" si="12"/>
        <v>1.6</v>
      </c>
      <c r="J6" s="98">
        <f t="shared" si="5"/>
        <v>1.8</v>
      </c>
      <c r="K6" s="99">
        <f t="shared" si="12"/>
        <v>2</v>
      </c>
      <c r="L6" s="100">
        <f t="shared" si="6"/>
        <v>2.2000000000000002</v>
      </c>
      <c r="M6" s="97">
        <f t="shared" si="12"/>
        <v>2.4</v>
      </c>
      <c r="N6" s="98">
        <f t="shared" si="7"/>
        <v>2.6</v>
      </c>
      <c r="O6" s="99">
        <f t="shared" si="12"/>
        <v>2.8</v>
      </c>
      <c r="P6" s="100">
        <f t="shared" si="8"/>
        <v>3</v>
      </c>
      <c r="Q6" s="97">
        <f t="shared" si="12"/>
        <v>3.2</v>
      </c>
      <c r="R6" s="98">
        <f t="shared" si="9"/>
        <v>3.4</v>
      </c>
      <c r="S6" s="99">
        <f t="shared" si="12"/>
        <v>3.6</v>
      </c>
      <c r="T6" s="101">
        <f t="shared" si="10"/>
        <v>3.8</v>
      </c>
      <c r="U6" s="102">
        <f t="shared" si="12"/>
        <v>4</v>
      </c>
    </row>
    <row r="7" spans="1:21" ht="21" customHeight="1">
      <c r="A7" s="361"/>
      <c r="B7" s="94">
        <v>5</v>
      </c>
      <c r="C7" s="95">
        <f>$B$7*C2</f>
        <v>0.5</v>
      </c>
      <c r="D7" s="96">
        <f t="shared" si="1"/>
        <v>0.75</v>
      </c>
      <c r="E7" s="97">
        <f t="shared" ref="E7:U7" si="13">$B$7*E2</f>
        <v>1</v>
      </c>
      <c r="F7" s="98">
        <f t="shared" si="3"/>
        <v>1.25</v>
      </c>
      <c r="G7" s="99">
        <f t="shared" si="13"/>
        <v>1.5</v>
      </c>
      <c r="H7" s="100">
        <f t="shared" si="4"/>
        <v>1.75</v>
      </c>
      <c r="I7" s="97">
        <f t="shared" si="13"/>
        <v>2</v>
      </c>
      <c r="J7" s="98">
        <f t="shared" si="5"/>
        <v>2.25</v>
      </c>
      <c r="K7" s="99">
        <f t="shared" si="13"/>
        <v>2.5</v>
      </c>
      <c r="L7" s="100">
        <f t="shared" si="6"/>
        <v>2.75</v>
      </c>
      <c r="M7" s="97">
        <f t="shared" si="13"/>
        <v>3</v>
      </c>
      <c r="N7" s="98">
        <f t="shared" si="7"/>
        <v>3.25</v>
      </c>
      <c r="O7" s="99">
        <f t="shared" si="13"/>
        <v>3.5</v>
      </c>
      <c r="P7" s="100">
        <f t="shared" si="8"/>
        <v>3.75</v>
      </c>
      <c r="Q7" s="97">
        <f t="shared" si="13"/>
        <v>4</v>
      </c>
      <c r="R7" s="98">
        <f t="shared" si="9"/>
        <v>4.25</v>
      </c>
      <c r="S7" s="99">
        <f t="shared" si="13"/>
        <v>4.5</v>
      </c>
      <c r="T7" s="101">
        <f t="shared" si="10"/>
        <v>4.75</v>
      </c>
      <c r="U7" s="102">
        <f t="shared" si="13"/>
        <v>5</v>
      </c>
    </row>
    <row r="8" spans="1:21" ht="21" customHeight="1">
      <c r="A8" s="361"/>
      <c r="B8" s="94">
        <v>6</v>
      </c>
      <c r="C8" s="95">
        <f>$B$8*C2</f>
        <v>0.60000000000000009</v>
      </c>
      <c r="D8" s="96">
        <f t="shared" si="1"/>
        <v>0.89999999999999991</v>
      </c>
      <c r="E8" s="97">
        <f t="shared" ref="E8:U8" si="14">$B$8*E2</f>
        <v>1.2000000000000002</v>
      </c>
      <c r="F8" s="98">
        <f t="shared" si="3"/>
        <v>1.5</v>
      </c>
      <c r="G8" s="99">
        <f t="shared" si="14"/>
        <v>1.7999999999999998</v>
      </c>
      <c r="H8" s="100">
        <f t="shared" si="4"/>
        <v>2.0999999999999996</v>
      </c>
      <c r="I8" s="97">
        <f t="shared" si="14"/>
        <v>2.4000000000000004</v>
      </c>
      <c r="J8" s="98">
        <f t="shared" si="5"/>
        <v>2.7</v>
      </c>
      <c r="K8" s="99">
        <f t="shared" si="14"/>
        <v>3</v>
      </c>
      <c r="L8" s="100">
        <f t="shared" si="6"/>
        <v>3.3000000000000003</v>
      </c>
      <c r="M8" s="97">
        <f t="shared" si="14"/>
        <v>3.5999999999999996</v>
      </c>
      <c r="N8" s="98">
        <f t="shared" si="7"/>
        <v>3.9000000000000004</v>
      </c>
      <c r="O8" s="99">
        <f t="shared" si="14"/>
        <v>4.1999999999999993</v>
      </c>
      <c r="P8" s="100">
        <f t="shared" si="8"/>
        <v>4.5</v>
      </c>
      <c r="Q8" s="97">
        <f t="shared" si="14"/>
        <v>4.8000000000000007</v>
      </c>
      <c r="R8" s="98">
        <f t="shared" si="9"/>
        <v>5.0999999999999996</v>
      </c>
      <c r="S8" s="99">
        <f t="shared" si="14"/>
        <v>5.4</v>
      </c>
      <c r="T8" s="101">
        <f t="shared" si="10"/>
        <v>5.6999999999999993</v>
      </c>
      <c r="U8" s="102">
        <f t="shared" si="14"/>
        <v>6</v>
      </c>
    </row>
    <row r="9" spans="1:21" ht="21" customHeight="1">
      <c r="A9" s="361"/>
      <c r="B9" s="94">
        <v>7</v>
      </c>
      <c r="C9" s="95">
        <f>$B$9*C2</f>
        <v>0.70000000000000007</v>
      </c>
      <c r="D9" s="96">
        <f t="shared" si="1"/>
        <v>1.05</v>
      </c>
      <c r="E9" s="97">
        <f t="shared" ref="E9:U9" si="15">$B$9*E2</f>
        <v>1.4000000000000001</v>
      </c>
      <c r="F9" s="98">
        <f t="shared" si="3"/>
        <v>1.75</v>
      </c>
      <c r="G9" s="99">
        <f t="shared" si="15"/>
        <v>2.1</v>
      </c>
      <c r="H9" s="100">
        <f t="shared" si="4"/>
        <v>2.4499999999999997</v>
      </c>
      <c r="I9" s="97">
        <f t="shared" si="15"/>
        <v>2.8000000000000003</v>
      </c>
      <c r="J9" s="98">
        <f t="shared" si="5"/>
        <v>3.15</v>
      </c>
      <c r="K9" s="99">
        <f t="shared" si="15"/>
        <v>3.5</v>
      </c>
      <c r="L9" s="100">
        <f t="shared" si="6"/>
        <v>3.8500000000000005</v>
      </c>
      <c r="M9" s="97">
        <f t="shared" si="15"/>
        <v>4.2</v>
      </c>
      <c r="N9" s="98">
        <f t="shared" si="7"/>
        <v>4.55</v>
      </c>
      <c r="O9" s="99">
        <f t="shared" si="15"/>
        <v>4.8999999999999995</v>
      </c>
      <c r="P9" s="100">
        <f t="shared" si="8"/>
        <v>5.25</v>
      </c>
      <c r="Q9" s="97">
        <f t="shared" si="15"/>
        <v>5.6000000000000005</v>
      </c>
      <c r="R9" s="98">
        <f t="shared" si="9"/>
        <v>5.95</v>
      </c>
      <c r="S9" s="99">
        <f t="shared" si="15"/>
        <v>6.3</v>
      </c>
      <c r="T9" s="101">
        <f t="shared" si="10"/>
        <v>6.6499999999999995</v>
      </c>
      <c r="U9" s="102">
        <f t="shared" si="15"/>
        <v>7</v>
      </c>
    </row>
    <row r="10" spans="1:21" ht="21" customHeight="1">
      <c r="A10" s="361"/>
      <c r="B10" s="94">
        <v>8</v>
      </c>
      <c r="C10" s="95">
        <f>$B$10*C2</f>
        <v>0.8</v>
      </c>
      <c r="D10" s="96">
        <f t="shared" si="1"/>
        <v>1.2</v>
      </c>
      <c r="E10" s="97">
        <f t="shared" ref="E10:U10" si="16">$B$10*E2</f>
        <v>1.6</v>
      </c>
      <c r="F10" s="98">
        <f t="shared" si="3"/>
        <v>2</v>
      </c>
      <c r="G10" s="99">
        <f t="shared" si="16"/>
        <v>2.4</v>
      </c>
      <c r="H10" s="100">
        <f t="shared" si="4"/>
        <v>2.8</v>
      </c>
      <c r="I10" s="97">
        <f t="shared" si="16"/>
        <v>3.2</v>
      </c>
      <c r="J10" s="98">
        <f t="shared" si="5"/>
        <v>3.6</v>
      </c>
      <c r="K10" s="99">
        <f t="shared" si="16"/>
        <v>4</v>
      </c>
      <c r="L10" s="100">
        <f t="shared" si="6"/>
        <v>4.4000000000000004</v>
      </c>
      <c r="M10" s="97">
        <f t="shared" si="16"/>
        <v>4.8</v>
      </c>
      <c r="N10" s="98">
        <f t="shared" si="7"/>
        <v>5.2</v>
      </c>
      <c r="O10" s="99">
        <f t="shared" si="16"/>
        <v>5.6</v>
      </c>
      <c r="P10" s="100">
        <f t="shared" si="8"/>
        <v>6</v>
      </c>
      <c r="Q10" s="97">
        <f t="shared" si="16"/>
        <v>6.4</v>
      </c>
      <c r="R10" s="98">
        <f t="shared" si="9"/>
        <v>6.8</v>
      </c>
      <c r="S10" s="99">
        <f t="shared" si="16"/>
        <v>7.2</v>
      </c>
      <c r="T10" s="101">
        <f t="shared" si="10"/>
        <v>7.6</v>
      </c>
      <c r="U10" s="102">
        <f t="shared" si="16"/>
        <v>8</v>
      </c>
    </row>
    <row r="11" spans="1:21" ht="21" customHeight="1">
      <c r="A11" s="361"/>
      <c r="B11" s="94">
        <v>9</v>
      </c>
      <c r="C11" s="95">
        <f>$B$11*C2</f>
        <v>0.9</v>
      </c>
      <c r="D11" s="96">
        <f t="shared" si="1"/>
        <v>1.3499999999999999</v>
      </c>
      <c r="E11" s="97">
        <f t="shared" ref="E11:U11" si="17">$B$11*E2</f>
        <v>1.8</v>
      </c>
      <c r="F11" s="98">
        <f t="shared" si="3"/>
        <v>2.25</v>
      </c>
      <c r="G11" s="99">
        <f t="shared" si="17"/>
        <v>2.6999999999999997</v>
      </c>
      <c r="H11" s="100">
        <f t="shared" si="4"/>
        <v>3.15</v>
      </c>
      <c r="I11" s="97">
        <f t="shared" si="17"/>
        <v>3.6</v>
      </c>
      <c r="J11" s="98">
        <f t="shared" si="5"/>
        <v>4.05</v>
      </c>
      <c r="K11" s="99">
        <f t="shared" si="17"/>
        <v>4.5</v>
      </c>
      <c r="L11" s="100">
        <f t="shared" si="6"/>
        <v>4.95</v>
      </c>
      <c r="M11" s="97">
        <f t="shared" si="17"/>
        <v>5.3999999999999995</v>
      </c>
      <c r="N11" s="98">
        <f t="shared" si="7"/>
        <v>5.8500000000000005</v>
      </c>
      <c r="O11" s="99">
        <f t="shared" si="17"/>
        <v>6.3</v>
      </c>
      <c r="P11" s="100">
        <f t="shared" si="8"/>
        <v>6.75</v>
      </c>
      <c r="Q11" s="97">
        <f t="shared" si="17"/>
        <v>7.2</v>
      </c>
      <c r="R11" s="98">
        <f t="shared" si="9"/>
        <v>7.6499999999999995</v>
      </c>
      <c r="S11" s="99">
        <f t="shared" si="17"/>
        <v>8.1</v>
      </c>
      <c r="T11" s="101">
        <f t="shared" si="10"/>
        <v>8.5499999999999989</v>
      </c>
      <c r="U11" s="102">
        <f t="shared" si="17"/>
        <v>9</v>
      </c>
    </row>
    <row r="12" spans="1:21" ht="21" customHeight="1">
      <c r="A12" s="361"/>
      <c r="B12" s="103">
        <v>10</v>
      </c>
      <c r="C12" s="104">
        <f>$B$12*C2</f>
        <v>1</v>
      </c>
      <c r="D12" s="105">
        <f t="shared" si="1"/>
        <v>1.5</v>
      </c>
      <c r="E12" s="106">
        <f t="shared" ref="E12:U12" si="18">$B$12*E2</f>
        <v>2</v>
      </c>
      <c r="F12" s="107">
        <f>$B12*$F$2</f>
        <v>2.5</v>
      </c>
      <c r="G12" s="108">
        <f t="shared" si="18"/>
        <v>3</v>
      </c>
      <c r="H12" s="109">
        <f t="shared" si="4"/>
        <v>3.5</v>
      </c>
      <c r="I12" s="106">
        <f t="shared" si="18"/>
        <v>4</v>
      </c>
      <c r="J12" s="107">
        <f t="shared" si="5"/>
        <v>4.5</v>
      </c>
      <c r="K12" s="108">
        <f t="shared" si="18"/>
        <v>5</v>
      </c>
      <c r="L12" s="109">
        <f t="shared" si="6"/>
        <v>5.5</v>
      </c>
      <c r="M12" s="106">
        <f t="shared" si="18"/>
        <v>6</v>
      </c>
      <c r="N12" s="107">
        <f t="shared" si="7"/>
        <v>6.5</v>
      </c>
      <c r="O12" s="108">
        <f t="shared" si="18"/>
        <v>7</v>
      </c>
      <c r="P12" s="109">
        <f t="shared" si="8"/>
        <v>7.5</v>
      </c>
      <c r="Q12" s="106">
        <f t="shared" si="18"/>
        <v>8</v>
      </c>
      <c r="R12" s="107">
        <f t="shared" si="9"/>
        <v>8.5</v>
      </c>
      <c r="S12" s="108">
        <f t="shared" si="18"/>
        <v>9</v>
      </c>
      <c r="T12" s="110">
        <f t="shared" si="10"/>
        <v>9.5</v>
      </c>
      <c r="U12" s="111">
        <f t="shared" si="18"/>
        <v>10</v>
      </c>
    </row>
    <row r="13" spans="1:21" ht="21" customHeight="1">
      <c r="A13" s="361"/>
      <c r="B13" s="94">
        <v>11</v>
      </c>
      <c r="C13" s="95">
        <f>$B$13*C2</f>
        <v>1.1000000000000001</v>
      </c>
      <c r="D13" s="96">
        <f t="shared" si="1"/>
        <v>1.65</v>
      </c>
      <c r="E13" s="97">
        <f t="shared" ref="E13:U13" si="19">$B$13*E2</f>
        <v>2.2000000000000002</v>
      </c>
      <c r="F13" s="98">
        <f t="shared" si="3"/>
        <v>2.75</v>
      </c>
      <c r="G13" s="99">
        <f t="shared" si="19"/>
        <v>3.3</v>
      </c>
      <c r="H13" s="100">
        <f t="shared" si="4"/>
        <v>3.8499999999999996</v>
      </c>
      <c r="I13" s="97">
        <f t="shared" si="19"/>
        <v>4.4000000000000004</v>
      </c>
      <c r="J13" s="98">
        <f t="shared" si="5"/>
        <v>4.95</v>
      </c>
      <c r="K13" s="99">
        <f t="shared" si="19"/>
        <v>5.5</v>
      </c>
      <c r="L13" s="100">
        <f t="shared" si="6"/>
        <v>6.0500000000000007</v>
      </c>
      <c r="M13" s="97">
        <f t="shared" si="19"/>
        <v>6.6</v>
      </c>
      <c r="N13" s="98">
        <f t="shared" si="7"/>
        <v>7.15</v>
      </c>
      <c r="O13" s="99">
        <f t="shared" si="19"/>
        <v>7.6999999999999993</v>
      </c>
      <c r="P13" s="100">
        <f t="shared" si="8"/>
        <v>8.25</v>
      </c>
      <c r="Q13" s="97">
        <f t="shared" si="19"/>
        <v>8.8000000000000007</v>
      </c>
      <c r="R13" s="98">
        <f t="shared" si="9"/>
        <v>9.35</v>
      </c>
      <c r="S13" s="99">
        <f t="shared" si="19"/>
        <v>9.9</v>
      </c>
      <c r="T13" s="101">
        <f t="shared" si="10"/>
        <v>10.45</v>
      </c>
      <c r="U13" s="102">
        <f t="shared" si="19"/>
        <v>11</v>
      </c>
    </row>
    <row r="14" spans="1:21" ht="21" customHeight="1">
      <c r="A14" s="361"/>
      <c r="B14" s="94">
        <v>12</v>
      </c>
      <c r="C14" s="95">
        <f>$B$14*C2</f>
        <v>1.2000000000000002</v>
      </c>
      <c r="D14" s="96">
        <f>$B14*$D$2</f>
        <v>1.7999999999999998</v>
      </c>
      <c r="E14" s="97">
        <f>$B$14*E2</f>
        <v>2.4000000000000004</v>
      </c>
      <c r="F14" s="98">
        <f t="shared" si="3"/>
        <v>3</v>
      </c>
      <c r="G14" s="99">
        <f t="shared" ref="G14:U14" si="20">$B$14*G2</f>
        <v>3.5999999999999996</v>
      </c>
      <c r="H14" s="100">
        <f t="shared" si="4"/>
        <v>4.1999999999999993</v>
      </c>
      <c r="I14" s="97">
        <f t="shared" si="20"/>
        <v>4.8000000000000007</v>
      </c>
      <c r="J14" s="98">
        <f t="shared" si="5"/>
        <v>5.4</v>
      </c>
      <c r="K14" s="99">
        <f t="shared" si="20"/>
        <v>6</v>
      </c>
      <c r="L14" s="100">
        <f t="shared" si="6"/>
        <v>6.6000000000000005</v>
      </c>
      <c r="M14" s="97">
        <f t="shared" si="20"/>
        <v>7.1999999999999993</v>
      </c>
      <c r="N14" s="98">
        <f t="shared" si="7"/>
        <v>7.8000000000000007</v>
      </c>
      <c r="O14" s="99">
        <f t="shared" si="20"/>
        <v>8.3999999999999986</v>
      </c>
      <c r="P14" s="100">
        <f t="shared" si="8"/>
        <v>9</v>
      </c>
      <c r="Q14" s="97">
        <f t="shared" si="20"/>
        <v>9.6000000000000014</v>
      </c>
      <c r="R14" s="98">
        <f t="shared" si="9"/>
        <v>10.199999999999999</v>
      </c>
      <c r="S14" s="99">
        <f t="shared" si="20"/>
        <v>10.8</v>
      </c>
      <c r="T14" s="101">
        <f t="shared" si="10"/>
        <v>11.399999999999999</v>
      </c>
      <c r="U14" s="102">
        <f t="shared" si="20"/>
        <v>12</v>
      </c>
    </row>
    <row r="15" spans="1:21" ht="21" customHeight="1">
      <c r="A15" s="361"/>
      <c r="B15" s="94">
        <v>13</v>
      </c>
      <c r="C15" s="95">
        <f>$B$15*C2</f>
        <v>1.3</v>
      </c>
      <c r="D15" s="96">
        <f t="shared" si="1"/>
        <v>1.95</v>
      </c>
      <c r="E15" s="97">
        <f t="shared" ref="E15:U15" si="21">$B$15*E2</f>
        <v>2.6</v>
      </c>
      <c r="F15" s="98">
        <f t="shared" si="3"/>
        <v>3.25</v>
      </c>
      <c r="G15" s="99">
        <f t="shared" si="21"/>
        <v>3.9</v>
      </c>
      <c r="H15" s="100">
        <f t="shared" si="4"/>
        <v>4.55</v>
      </c>
      <c r="I15" s="97">
        <f t="shared" si="21"/>
        <v>5.2</v>
      </c>
      <c r="J15" s="98">
        <f t="shared" si="5"/>
        <v>5.8500000000000005</v>
      </c>
      <c r="K15" s="99">
        <f t="shared" si="21"/>
        <v>6.5</v>
      </c>
      <c r="L15" s="100">
        <f t="shared" si="6"/>
        <v>7.15</v>
      </c>
      <c r="M15" s="97">
        <f t="shared" si="21"/>
        <v>7.8</v>
      </c>
      <c r="N15" s="98">
        <f t="shared" si="7"/>
        <v>8.4500000000000011</v>
      </c>
      <c r="O15" s="99">
        <f t="shared" si="21"/>
        <v>9.1</v>
      </c>
      <c r="P15" s="100">
        <f t="shared" si="8"/>
        <v>9.75</v>
      </c>
      <c r="Q15" s="97">
        <f t="shared" si="21"/>
        <v>10.4</v>
      </c>
      <c r="R15" s="98">
        <f t="shared" si="9"/>
        <v>11.049999999999999</v>
      </c>
      <c r="S15" s="99">
        <f t="shared" si="21"/>
        <v>11.700000000000001</v>
      </c>
      <c r="T15" s="101">
        <f t="shared" si="10"/>
        <v>12.35</v>
      </c>
      <c r="U15" s="102">
        <f t="shared" si="21"/>
        <v>13</v>
      </c>
    </row>
    <row r="16" spans="1:21" ht="21" customHeight="1">
      <c r="A16" s="361"/>
      <c r="B16" s="94">
        <v>14</v>
      </c>
      <c r="C16" s="95">
        <f>$B$16*C2</f>
        <v>1.4000000000000001</v>
      </c>
      <c r="D16" s="96">
        <f t="shared" si="1"/>
        <v>2.1</v>
      </c>
      <c r="E16" s="97">
        <f t="shared" ref="E16:U16" si="22">$B$16*E2</f>
        <v>2.8000000000000003</v>
      </c>
      <c r="F16" s="98">
        <f t="shared" si="3"/>
        <v>3.5</v>
      </c>
      <c r="G16" s="99">
        <f t="shared" si="22"/>
        <v>4.2</v>
      </c>
      <c r="H16" s="100">
        <f t="shared" si="4"/>
        <v>4.8999999999999995</v>
      </c>
      <c r="I16" s="97">
        <f t="shared" si="22"/>
        <v>5.6000000000000005</v>
      </c>
      <c r="J16" s="98">
        <f t="shared" si="5"/>
        <v>6.3</v>
      </c>
      <c r="K16" s="99">
        <f t="shared" si="22"/>
        <v>7</v>
      </c>
      <c r="L16" s="100">
        <f t="shared" si="6"/>
        <v>7.7000000000000011</v>
      </c>
      <c r="M16" s="97">
        <f t="shared" si="22"/>
        <v>8.4</v>
      </c>
      <c r="N16" s="98">
        <f t="shared" si="7"/>
        <v>9.1</v>
      </c>
      <c r="O16" s="99">
        <f t="shared" si="22"/>
        <v>9.7999999999999989</v>
      </c>
      <c r="P16" s="100">
        <f t="shared" si="8"/>
        <v>10.5</v>
      </c>
      <c r="Q16" s="97">
        <f t="shared" si="22"/>
        <v>11.200000000000001</v>
      </c>
      <c r="R16" s="98">
        <f t="shared" si="9"/>
        <v>11.9</v>
      </c>
      <c r="S16" s="99">
        <f t="shared" si="22"/>
        <v>12.6</v>
      </c>
      <c r="T16" s="101">
        <f t="shared" si="10"/>
        <v>13.299999999999999</v>
      </c>
      <c r="U16" s="102">
        <f t="shared" si="22"/>
        <v>14</v>
      </c>
    </row>
    <row r="17" spans="1:21" ht="21" customHeight="1">
      <c r="A17" s="361"/>
      <c r="B17" s="94">
        <v>15</v>
      </c>
      <c r="C17" s="95">
        <f>$B$17*C2</f>
        <v>1.5</v>
      </c>
      <c r="D17" s="96">
        <f t="shared" si="1"/>
        <v>2.25</v>
      </c>
      <c r="E17" s="97">
        <f t="shared" ref="E17:U17" si="23">$B$17*E2</f>
        <v>3</v>
      </c>
      <c r="F17" s="98">
        <f t="shared" si="3"/>
        <v>3.75</v>
      </c>
      <c r="G17" s="99">
        <f t="shared" si="23"/>
        <v>4.5</v>
      </c>
      <c r="H17" s="100">
        <f t="shared" si="4"/>
        <v>5.25</v>
      </c>
      <c r="I17" s="97">
        <f t="shared" si="23"/>
        <v>6</v>
      </c>
      <c r="J17" s="98">
        <f t="shared" si="5"/>
        <v>6.75</v>
      </c>
      <c r="K17" s="99">
        <f t="shared" si="23"/>
        <v>7.5</v>
      </c>
      <c r="L17" s="100">
        <f t="shared" si="6"/>
        <v>8.25</v>
      </c>
      <c r="M17" s="97">
        <f t="shared" si="23"/>
        <v>9</v>
      </c>
      <c r="N17" s="98">
        <f t="shared" si="7"/>
        <v>9.75</v>
      </c>
      <c r="O17" s="99">
        <f t="shared" si="23"/>
        <v>10.5</v>
      </c>
      <c r="P17" s="100">
        <f t="shared" si="8"/>
        <v>11.25</v>
      </c>
      <c r="Q17" s="97">
        <f t="shared" si="23"/>
        <v>12</v>
      </c>
      <c r="R17" s="98">
        <f t="shared" si="9"/>
        <v>12.75</v>
      </c>
      <c r="S17" s="99">
        <f t="shared" si="23"/>
        <v>13.5</v>
      </c>
      <c r="T17" s="101">
        <f t="shared" si="10"/>
        <v>14.25</v>
      </c>
      <c r="U17" s="102">
        <f t="shared" si="23"/>
        <v>15</v>
      </c>
    </row>
    <row r="18" spans="1:21" ht="21" customHeight="1">
      <c r="A18" s="361"/>
      <c r="B18" s="94">
        <v>16</v>
      </c>
      <c r="C18" s="95">
        <f>$B$18*C2</f>
        <v>1.6</v>
      </c>
      <c r="D18" s="96">
        <f t="shared" si="1"/>
        <v>2.4</v>
      </c>
      <c r="E18" s="97">
        <f t="shared" ref="E18:U18" si="24">$B$18*E2</f>
        <v>3.2</v>
      </c>
      <c r="F18" s="98">
        <f t="shared" si="3"/>
        <v>4</v>
      </c>
      <c r="G18" s="99">
        <f t="shared" si="24"/>
        <v>4.8</v>
      </c>
      <c r="H18" s="100">
        <f t="shared" si="4"/>
        <v>5.6</v>
      </c>
      <c r="I18" s="97">
        <f t="shared" si="24"/>
        <v>6.4</v>
      </c>
      <c r="J18" s="98">
        <f t="shared" si="5"/>
        <v>7.2</v>
      </c>
      <c r="K18" s="99">
        <f t="shared" si="24"/>
        <v>8</v>
      </c>
      <c r="L18" s="100">
        <f t="shared" si="6"/>
        <v>8.8000000000000007</v>
      </c>
      <c r="M18" s="97">
        <f t="shared" si="24"/>
        <v>9.6</v>
      </c>
      <c r="N18" s="98">
        <f t="shared" si="7"/>
        <v>10.4</v>
      </c>
      <c r="O18" s="99">
        <f t="shared" si="24"/>
        <v>11.2</v>
      </c>
      <c r="P18" s="100">
        <f t="shared" si="8"/>
        <v>12</v>
      </c>
      <c r="Q18" s="97">
        <f t="shared" si="24"/>
        <v>12.8</v>
      </c>
      <c r="R18" s="98">
        <f t="shared" si="9"/>
        <v>13.6</v>
      </c>
      <c r="S18" s="99">
        <f t="shared" si="24"/>
        <v>14.4</v>
      </c>
      <c r="T18" s="101">
        <f t="shared" si="10"/>
        <v>15.2</v>
      </c>
      <c r="U18" s="102">
        <f t="shared" si="24"/>
        <v>16</v>
      </c>
    </row>
    <row r="19" spans="1:21" ht="21" customHeight="1">
      <c r="A19" s="361"/>
      <c r="B19" s="94">
        <v>17</v>
      </c>
      <c r="C19" s="95">
        <f>$B$19*C2</f>
        <v>1.7000000000000002</v>
      </c>
      <c r="D19" s="96">
        <f t="shared" si="1"/>
        <v>2.5499999999999998</v>
      </c>
      <c r="E19" s="97">
        <f t="shared" ref="E19:U19" si="25">$B$19*E2</f>
        <v>3.4000000000000004</v>
      </c>
      <c r="F19" s="98">
        <f t="shared" si="3"/>
        <v>4.25</v>
      </c>
      <c r="G19" s="99">
        <f t="shared" si="25"/>
        <v>5.0999999999999996</v>
      </c>
      <c r="H19" s="100">
        <f t="shared" si="4"/>
        <v>5.9499999999999993</v>
      </c>
      <c r="I19" s="97">
        <f t="shared" si="25"/>
        <v>6.8000000000000007</v>
      </c>
      <c r="J19" s="98">
        <f t="shared" si="5"/>
        <v>7.65</v>
      </c>
      <c r="K19" s="99">
        <f t="shared" si="25"/>
        <v>8.5</v>
      </c>
      <c r="L19" s="100">
        <f t="shared" si="6"/>
        <v>9.3500000000000014</v>
      </c>
      <c r="M19" s="97">
        <f t="shared" si="25"/>
        <v>10.199999999999999</v>
      </c>
      <c r="N19" s="98">
        <f t="shared" si="7"/>
        <v>11.05</v>
      </c>
      <c r="O19" s="99">
        <f t="shared" si="25"/>
        <v>11.899999999999999</v>
      </c>
      <c r="P19" s="100">
        <f t="shared" si="8"/>
        <v>12.75</v>
      </c>
      <c r="Q19" s="97">
        <f t="shared" si="25"/>
        <v>13.600000000000001</v>
      </c>
      <c r="R19" s="98">
        <f t="shared" si="9"/>
        <v>14.45</v>
      </c>
      <c r="S19" s="99">
        <f t="shared" si="25"/>
        <v>15.3</v>
      </c>
      <c r="T19" s="101">
        <f t="shared" si="10"/>
        <v>16.149999999999999</v>
      </c>
      <c r="U19" s="102">
        <f t="shared" si="25"/>
        <v>17</v>
      </c>
    </row>
    <row r="20" spans="1:21" ht="21" customHeight="1">
      <c r="A20" s="361"/>
      <c r="B20" s="94">
        <v>18</v>
      </c>
      <c r="C20" s="95">
        <f>$B$20*C2</f>
        <v>1.8</v>
      </c>
      <c r="D20" s="96">
        <f t="shared" si="1"/>
        <v>2.6999999999999997</v>
      </c>
      <c r="E20" s="97">
        <f t="shared" ref="E20:U20" si="26">$B$20*E2</f>
        <v>3.6</v>
      </c>
      <c r="F20" s="98">
        <f t="shared" si="3"/>
        <v>4.5</v>
      </c>
      <c r="G20" s="99">
        <f t="shared" si="26"/>
        <v>5.3999999999999995</v>
      </c>
      <c r="H20" s="100">
        <f t="shared" si="4"/>
        <v>6.3</v>
      </c>
      <c r="I20" s="97">
        <f t="shared" si="26"/>
        <v>7.2</v>
      </c>
      <c r="J20" s="98">
        <f t="shared" si="5"/>
        <v>8.1</v>
      </c>
      <c r="K20" s="99">
        <f t="shared" si="26"/>
        <v>9</v>
      </c>
      <c r="L20" s="100">
        <f t="shared" si="6"/>
        <v>9.9</v>
      </c>
      <c r="M20" s="97">
        <f t="shared" si="26"/>
        <v>10.799999999999999</v>
      </c>
      <c r="N20" s="98">
        <f t="shared" si="7"/>
        <v>11.700000000000001</v>
      </c>
      <c r="O20" s="99">
        <f t="shared" si="26"/>
        <v>12.6</v>
      </c>
      <c r="P20" s="100">
        <f t="shared" si="8"/>
        <v>13.5</v>
      </c>
      <c r="Q20" s="97">
        <f t="shared" si="26"/>
        <v>14.4</v>
      </c>
      <c r="R20" s="98">
        <f t="shared" si="9"/>
        <v>15.299999999999999</v>
      </c>
      <c r="S20" s="99">
        <f t="shared" si="26"/>
        <v>16.2</v>
      </c>
      <c r="T20" s="101">
        <f t="shared" si="10"/>
        <v>17.099999999999998</v>
      </c>
      <c r="U20" s="102">
        <f t="shared" si="26"/>
        <v>18</v>
      </c>
    </row>
    <row r="21" spans="1:21" ht="21" customHeight="1">
      <c r="A21" s="361"/>
      <c r="B21" s="94">
        <v>19</v>
      </c>
      <c r="C21" s="95">
        <f>$B$21*C2</f>
        <v>1.9000000000000001</v>
      </c>
      <c r="D21" s="96">
        <f t="shared" si="1"/>
        <v>2.85</v>
      </c>
      <c r="E21" s="97">
        <f t="shared" ref="E21:U21" si="27">$B$21*E2</f>
        <v>3.8000000000000003</v>
      </c>
      <c r="F21" s="98">
        <f t="shared" si="3"/>
        <v>4.75</v>
      </c>
      <c r="G21" s="99">
        <f t="shared" si="27"/>
        <v>5.7</v>
      </c>
      <c r="H21" s="100">
        <f t="shared" si="4"/>
        <v>6.6499999999999995</v>
      </c>
      <c r="I21" s="97">
        <f t="shared" si="27"/>
        <v>7.6000000000000005</v>
      </c>
      <c r="J21" s="98">
        <f t="shared" si="5"/>
        <v>8.5500000000000007</v>
      </c>
      <c r="K21" s="99">
        <f t="shared" si="27"/>
        <v>9.5</v>
      </c>
      <c r="L21" s="100">
        <f t="shared" si="6"/>
        <v>10.450000000000001</v>
      </c>
      <c r="M21" s="97">
        <f t="shared" si="27"/>
        <v>11.4</v>
      </c>
      <c r="N21" s="98">
        <f t="shared" si="7"/>
        <v>12.35</v>
      </c>
      <c r="O21" s="99">
        <f t="shared" si="27"/>
        <v>13.299999999999999</v>
      </c>
      <c r="P21" s="100">
        <f t="shared" si="8"/>
        <v>14.25</v>
      </c>
      <c r="Q21" s="97">
        <f t="shared" si="27"/>
        <v>15.200000000000001</v>
      </c>
      <c r="R21" s="98">
        <f t="shared" si="9"/>
        <v>16.149999999999999</v>
      </c>
      <c r="S21" s="99">
        <f t="shared" si="27"/>
        <v>17.100000000000001</v>
      </c>
      <c r="T21" s="101">
        <f t="shared" si="10"/>
        <v>18.05</v>
      </c>
      <c r="U21" s="102">
        <f t="shared" si="27"/>
        <v>19</v>
      </c>
    </row>
    <row r="22" spans="1:21" ht="21" customHeight="1">
      <c r="A22" s="361"/>
      <c r="B22" s="103">
        <v>20</v>
      </c>
      <c r="C22" s="104">
        <f>$B$22*C2</f>
        <v>2</v>
      </c>
      <c r="D22" s="105">
        <f t="shared" si="1"/>
        <v>3</v>
      </c>
      <c r="E22" s="106">
        <f t="shared" ref="E22:U22" si="28">$B$22*E2</f>
        <v>4</v>
      </c>
      <c r="F22" s="107">
        <f t="shared" si="3"/>
        <v>5</v>
      </c>
      <c r="G22" s="108">
        <f t="shared" si="28"/>
        <v>6</v>
      </c>
      <c r="H22" s="109">
        <f t="shared" si="4"/>
        <v>7</v>
      </c>
      <c r="I22" s="106">
        <f t="shared" si="28"/>
        <v>8</v>
      </c>
      <c r="J22" s="107">
        <f t="shared" si="5"/>
        <v>9</v>
      </c>
      <c r="K22" s="108">
        <f t="shared" si="28"/>
        <v>10</v>
      </c>
      <c r="L22" s="109">
        <f t="shared" si="6"/>
        <v>11</v>
      </c>
      <c r="M22" s="106">
        <f t="shared" si="28"/>
        <v>12</v>
      </c>
      <c r="N22" s="107">
        <f t="shared" si="7"/>
        <v>13</v>
      </c>
      <c r="O22" s="108">
        <f t="shared" si="28"/>
        <v>14</v>
      </c>
      <c r="P22" s="109">
        <f t="shared" si="8"/>
        <v>15</v>
      </c>
      <c r="Q22" s="106">
        <f t="shared" si="28"/>
        <v>16</v>
      </c>
      <c r="R22" s="107">
        <f t="shared" si="9"/>
        <v>17</v>
      </c>
      <c r="S22" s="108">
        <f t="shared" si="28"/>
        <v>18</v>
      </c>
      <c r="T22" s="110">
        <f t="shared" si="10"/>
        <v>19</v>
      </c>
      <c r="U22" s="111">
        <f t="shared" si="28"/>
        <v>20</v>
      </c>
    </row>
    <row r="23" spans="1:21" ht="21" customHeight="1">
      <c r="A23" s="361"/>
      <c r="B23" s="94">
        <v>21</v>
      </c>
      <c r="C23" s="95">
        <f>$B$23*C2</f>
        <v>2.1</v>
      </c>
      <c r="D23" s="96">
        <f t="shared" si="1"/>
        <v>3.15</v>
      </c>
      <c r="E23" s="97">
        <f t="shared" ref="E23:U23" si="29">$B$23*E2</f>
        <v>4.2</v>
      </c>
      <c r="F23" s="98">
        <f t="shared" si="3"/>
        <v>5.25</v>
      </c>
      <c r="G23" s="99">
        <f t="shared" si="29"/>
        <v>6.3</v>
      </c>
      <c r="H23" s="100">
        <f t="shared" si="4"/>
        <v>7.35</v>
      </c>
      <c r="I23" s="97">
        <f t="shared" si="29"/>
        <v>8.4</v>
      </c>
      <c r="J23" s="98">
        <f t="shared" si="5"/>
        <v>9.4500000000000011</v>
      </c>
      <c r="K23" s="99">
        <f t="shared" si="29"/>
        <v>10.5</v>
      </c>
      <c r="L23" s="100">
        <f t="shared" si="6"/>
        <v>11.55</v>
      </c>
      <c r="M23" s="97">
        <f t="shared" si="29"/>
        <v>12.6</v>
      </c>
      <c r="N23" s="98">
        <f t="shared" si="7"/>
        <v>13.65</v>
      </c>
      <c r="O23" s="99">
        <f t="shared" si="29"/>
        <v>14.7</v>
      </c>
      <c r="P23" s="100">
        <f t="shared" si="8"/>
        <v>15.75</v>
      </c>
      <c r="Q23" s="97">
        <f t="shared" si="29"/>
        <v>16.8</v>
      </c>
      <c r="R23" s="98">
        <f t="shared" si="9"/>
        <v>17.849999999999998</v>
      </c>
      <c r="S23" s="99">
        <f t="shared" si="29"/>
        <v>18.900000000000002</v>
      </c>
      <c r="T23" s="101">
        <f t="shared" si="10"/>
        <v>19.95</v>
      </c>
      <c r="U23" s="102">
        <f t="shared" si="29"/>
        <v>21</v>
      </c>
    </row>
    <row r="24" spans="1:21" ht="21" customHeight="1">
      <c r="A24" s="361"/>
      <c r="B24" s="94">
        <v>22</v>
      </c>
      <c r="C24" s="95">
        <f>$B$24*C2</f>
        <v>2.2000000000000002</v>
      </c>
      <c r="D24" s="96">
        <f t="shared" si="1"/>
        <v>3.3</v>
      </c>
      <c r="E24" s="97">
        <f t="shared" ref="E24:U24" si="30">$B$24*E2</f>
        <v>4.4000000000000004</v>
      </c>
      <c r="F24" s="98">
        <f t="shared" si="3"/>
        <v>5.5</v>
      </c>
      <c r="G24" s="99">
        <f t="shared" si="30"/>
        <v>6.6</v>
      </c>
      <c r="H24" s="100">
        <f t="shared" si="4"/>
        <v>7.6999999999999993</v>
      </c>
      <c r="I24" s="97">
        <f t="shared" si="30"/>
        <v>8.8000000000000007</v>
      </c>
      <c r="J24" s="98">
        <f t="shared" si="5"/>
        <v>9.9</v>
      </c>
      <c r="K24" s="99">
        <f t="shared" si="30"/>
        <v>11</v>
      </c>
      <c r="L24" s="100">
        <f t="shared" si="6"/>
        <v>12.100000000000001</v>
      </c>
      <c r="M24" s="97">
        <f t="shared" si="30"/>
        <v>13.2</v>
      </c>
      <c r="N24" s="98">
        <f t="shared" si="7"/>
        <v>14.3</v>
      </c>
      <c r="O24" s="99">
        <f t="shared" si="30"/>
        <v>15.399999999999999</v>
      </c>
      <c r="P24" s="100">
        <f t="shared" si="8"/>
        <v>16.5</v>
      </c>
      <c r="Q24" s="97">
        <f t="shared" si="30"/>
        <v>17.600000000000001</v>
      </c>
      <c r="R24" s="98">
        <f t="shared" si="9"/>
        <v>18.7</v>
      </c>
      <c r="S24" s="99">
        <f t="shared" si="30"/>
        <v>19.8</v>
      </c>
      <c r="T24" s="101">
        <f t="shared" si="10"/>
        <v>20.9</v>
      </c>
      <c r="U24" s="102">
        <f t="shared" si="30"/>
        <v>22</v>
      </c>
    </row>
    <row r="25" spans="1:21" ht="21" customHeight="1">
      <c r="A25" s="361"/>
      <c r="B25" s="94">
        <v>23</v>
      </c>
      <c r="C25" s="95">
        <f>$B$25*C2</f>
        <v>2.3000000000000003</v>
      </c>
      <c r="D25" s="96">
        <f t="shared" si="1"/>
        <v>3.4499999999999997</v>
      </c>
      <c r="E25" s="97">
        <f t="shared" ref="E25:U25" si="31">$B$25*E2</f>
        <v>4.6000000000000005</v>
      </c>
      <c r="F25" s="98">
        <f t="shared" si="3"/>
        <v>5.75</v>
      </c>
      <c r="G25" s="99">
        <f t="shared" si="31"/>
        <v>6.8999999999999995</v>
      </c>
      <c r="H25" s="100">
        <f t="shared" si="4"/>
        <v>8.0499999999999989</v>
      </c>
      <c r="I25" s="97">
        <f t="shared" si="31"/>
        <v>9.2000000000000011</v>
      </c>
      <c r="J25" s="98">
        <f t="shared" si="5"/>
        <v>10.35</v>
      </c>
      <c r="K25" s="99">
        <f t="shared" si="31"/>
        <v>11.5</v>
      </c>
      <c r="L25" s="100">
        <f t="shared" si="6"/>
        <v>12.65</v>
      </c>
      <c r="M25" s="97">
        <f t="shared" si="31"/>
        <v>13.799999999999999</v>
      </c>
      <c r="N25" s="98">
        <f t="shared" si="7"/>
        <v>14.950000000000001</v>
      </c>
      <c r="O25" s="99">
        <f t="shared" si="31"/>
        <v>16.099999999999998</v>
      </c>
      <c r="P25" s="100">
        <f t="shared" si="8"/>
        <v>17.25</v>
      </c>
      <c r="Q25" s="97">
        <f t="shared" si="31"/>
        <v>18.400000000000002</v>
      </c>
      <c r="R25" s="98">
        <f t="shared" si="9"/>
        <v>19.55</v>
      </c>
      <c r="S25" s="99">
        <f t="shared" si="31"/>
        <v>20.7</v>
      </c>
      <c r="T25" s="101">
        <f t="shared" si="10"/>
        <v>21.849999999999998</v>
      </c>
      <c r="U25" s="102">
        <f t="shared" si="31"/>
        <v>23</v>
      </c>
    </row>
    <row r="26" spans="1:21" ht="21" customHeight="1">
      <c r="A26" s="361"/>
      <c r="B26" s="94">
        <v>24</v>
      </c>
      <c r="C26" s="95">
        <f>$B$26*C2</f>
        <v>2.4000000000000004</v>
      </c>
      <c r="D26" s="96">
        <f t="shared" si="1"/>
        <v>3.5999999999999996</v>
      </c>
      <c r="E26" s="97">
        <f t="shared" ref="E26:U26" si="32">$B$26*E2</f>
        <v>4.8000000000000007</v>
      </c>
      <c r="F26" s="98">
        <f t="shared" si="3"/>
        <v>6</v>
      </c>
      <c r="G26" s="99">
        <f t="shared" si="32"/>
        <v>7.1999999999999993</v>
      </c>
      <c r="H26" s="100">
        <f t="shared" si="4"/>
        <v>8.3999999999999986</v>
      </c>
      <c r="I26" s="97">
        <f t="shared" si="32"/>
        <v>9.6000000000000014</v>
      </c>
      <c r="J26" s="98">
        <f t="shared" si="5"/>
        <v>10.8</v>
      </c>
      <c r="K26" s="99">
        <f t="shared" si="32"/>
        <v>12</v>
      </c>
      <c r="L26" s="100">
        <f t="shared" si="6"/>
        <v>13.200000000000001</v>
      </c>
      <c r="M26" s="97">
        <f t="shared" si="32"/>
        <v>14.399999999999999</v>
      </c>
      <c r="N26" s="98">
        <f t="shared" si="7"/>
        <v>15.600000000000001</v>
      </c>
      <c r="O26" s="99">
        <f t="shared" si="32"/>
        <v>16.799999999999997</v>
      </c>
      <c r="P26" s="100">
        <f t="shared" si="8"/>
        <v>18</v>
      </c>
      <c r="Q26" s="97">
        <f t="shared" si="32"/>
        <v>19.200000000000003</v>
      </c>
      <c r="R26" s="98">
        <f t="shared" si="9"/>
        <v>20.399999999999999</v>
      </c>
      <c r="S26" s="99">
        <f t="shared" si="32"/>
        <v>21.6</v>
      </c>
      <c r="T26" s="101">
        <f t="shared" si="10"/>
        <v>22.799999999999997</v>
      </c>
      <c r="U26" s="102">
        <f t="shared" si="32"/>
        <v>24</v>
      </c>
    </row>
    <row r="27" spans="1:21" ht="21" customHeight="1">
      <c r="A27" s="361"/>
      <c r="B27" s="94">
        <v>25</v>
      </c>
      <c r="C27" s="95">
        <f>$B$27*C2</f>
        <v>2.5</v>
      </c>
      <c r="D27" s="96">
        <f t="shared" si="1"/>
        <v>3.75</v>
      </c>
      <c r="E27" s="97">
        <f t="shared" ref="E27:U27" si="33">$B$27*E2</f>
        <v>5</v>
      </c>
      <c r="F27" s="98">
        <f t="shared" si="3"/>
        <v>6.25</v>
      </c>
      <c r="G27" s="99">
        <f t="shared" si="33"/>
        <v>7.5</v>
      </c>
      <c r="H27" s="100">
        <f t="shared" si="4"/>
        <v>8.75</v>
      </c>
      <c r="I27" s="97">
        <f t="shared" si="33"/>
        <v>10</v>
      </c>
      <c r="J27" s="98">
        <f t="shared" si="5"/>
        <v>11.25</v>
      </c>
      <c r="K27" s="99">
        <f t="shared" si="33"/>
        <v>12.5</v>
      </c>
      <c r="L27" s="100">
        <f t="shared" si="6"/>
        <v>13.750000000000002</v>
      </c>
      <c r="M27" s="97">
        <f t="shared" si="33"/>
        <v>15</v>
      </c>
      <c r="N27" s="98">
        <f t="shared" si="7"/>
        <v>16.25</v>
      </c>
      <c r="O27" s="99">
        <f t="shared" si="33"/>
        <v>17.5</v>
      </c>
      <c r="P27" s="100">
        <f t="shared" si="8"/>
        <v>18.75</v>
      </c>
      <c r="Q27" s="97">
        <f t="shared" si="33"/>
        <v>20</v>
      </c>
      <c r="R27" s="98">
        <f t="shared" si="9"/>
        <v>21.25</v>
      </c>
      <c r="S27" s="99">
        <f t="shared" si="33"/>
        <v>22.5</v>
      </c>
      <c r="T27" s="101">
        <f t="shared" si="10"/>
        <v>23.75</v>
      </c>
      <c r="U27" s="102">
        <f t="shared" si="33"/>
        <v>25</v>
      </c>
    </row>
    <row r="28" spans="1:21" ht="21" customHeight="1">
      <c r="A28" s="361"/>
      <c r="B28" s="94">
        <v>26</v>
      </c>
      <c r="C28" s="95">
        <f>$B$28*C2</f>
        <v>2.6</v>
      </c>
      <c r="D28" s="96">
        <f t="shared" si="1"/>
        <v>3.9</v>
      </c>
      <c r="E28" s="97">
        <f t="shared" ref="E28:U28" si="34">$B$28*E2</f>
        <v>5.2</v>
      </c>
      <c r="F28" s="98">
        <f t="shared" si="3"/>
        <v>6.5</v>
      </c>
      <c r="G28" s="99">
        <f t="shared" si="34"/>
        <v>7.8</v>
      </c>
      <c r="H28" s="100">
        <f t="shared" si="4"/>
        <v>9.1</v>
      </c>
      <c r="I28" s="97">
        <f t="shared" si="34"/>
        <v>10.4</v>
      </c>
      <c r="J28" s="98">
        <f t="shared" si="5"/>
        <v>11.700000000000001</v>
      </c>
      <c r="K28" s="99">
        <f t="shared" si="34"/>
        <v>13</v>
      </c>
      <c r="L28" s="100">
        <f t="shared" si="6"/>
        <v>14.3</v>
      </c>
      <c r="M28" s="97">
        <f t="shared" si="34"/>
        <v>15.6</v>
      </c>
      <c r="N28" s="98">
        <f t="shared" si="7"/>
        <v>16.900000000000002</v>
      </c>
      <c r="O28" s="99">
        <f t="shared" si="34"/>
        <v>18.2</v>
      </c>
      <c r="P28" s="100">
        <f t="shared" si="8"/>
        <v>19.5</v>
      </c>
      <c r="Q28" s="97">
        <f t="shared" si="34"/>
        <v>20.8</v>
      </c>
      <c r="R28" s="98">
        <f t="shared" si="9"/>
        <v>22.099999999999998</v>
      </c>
      <c r="S28" s="99">
        <f t="shared" si="34"/>
        <v>23.400000000000002</v>
      </c>
      <c r="T28" s="101">
        <f t="shared" si="10"/>
        <v>24.7</v>
      </c>
      <c r="U28" s="102">
        <f t="shared" si="34"/>
        <v>26</v>
      </c>
    </row>
    <row r="29" spans="1:21" ht="21" customHeight="1">
      <c r="A29" s="361"/>
      <c r="B29" s="94">
        <v>27</v>
      </c>
      <c r="C29" s="95">
        <f>$B$29*C2</f>
        <v>2.7</v>
      </c>
      <c r="D29" s="96">
        <f t="shared" si="1"/>
        <v>4.05</v>
      </c>
      <c r="E29" s="97">
        <f t="shared" ref="E29:U29" si="35">$B$29*E2</f>
        <v>5.4</v>
      </c>
      <c r="F29" s="98">
        <f t="shared" si="3"/>
        <v>6.75</v>
      </c>
      <c r="G29" s="99">
        <f t="shared" si="35"/>
        <v>8.1</v>
      </c>
      <c r="H29" s="100">
        <f t="shared" si="4"/>
        <v>9.4499999999999993</v>
      </c>
      <c r="I29" s="97">
        <f t="shared" si="35"/>
        <v>10.8</v>
      </c>
      <c r="J29" s="98">
        <f t="shared" si="5"/>
        <v>12.15</v>
      </c>
      <c r="K29" s="99">
        <f t="shared" si="35"/>
        <v>13.5</v>
      </c>
      <c r="L29" s="100">
        <f t="shared" si="6"/>
        <v>14.850000000000001</v>
      </c>
      <c r="M29" s="97">
        <f t="shared" si="35"/>
        <v>16.2</v>
      </c>
      <c r="N29" s="98">
        <f t="shared" si="7"/>
        <v>17.55</v>
      </c>
      <c r="O29" s="99">
        <f t="shared" si="35"/>
        <v>18.899999999999999</v>
      </c>
      <c r="P29" s="100">
        <f t="shared" si="8"/>
        <v>20.25</v>
      </c>
      <c r="Q29" s="97">
        <f t="shared" si="35"/>
        <v>21.6</v>
      </c>
      <c r="R29" s="98">
        <f t="shared" si="9"/>
        <v>22.95</v>
      </c>
      <c r="S29" s="99">
        <f t="shared" si="35"/>
        <v>24.3</v>
      </c>
      <c r="T29" s="101">
        <f t="shared" si="10"/>
        <v>25.65</v>
      </c>
      <c r="U29" s="102">
        <f t="shared" si="35"/>
        <v>27</v>
      </c>
    </row>
    <row r="30" spans="1:21" ht="21" customHeight="1">
      <c r="A30" s="361"/>
      <c r="B30" s="94">
        <v>28</v>
      </c>
      <c r="C30" s="95">
        <f>$B$30*C2</f>
        <v>2.8000000000000003</v>
      </c>
      <c r="D30" s="96">
        <f t="shared" si="1"/>
        <v>4.2</v>
      </c>
      <c r="E30" s="97">
        <f t="shared" ref="E30:U30" si="36">$B$30*E2</f>
        <v>5.6000000000000005</v>
      </c>
      <c r="F30" s="98">
        <f t="shared" si="3"/>
        <v>7</v>
      </c>
      <c r="G30" s="99">
        <f t="shared" si="36"/>
        <v>8.4</v>
      </c>
      <c r="H30" s="100">
        <f t="shared" si="4"/>
        <v>9.7999999999999989</v>
      </c>
      <c r="I30" s="97">
        <f t="shared" si="36"/>
        <v>11.200000000000001</v>
      </c>
      <c r="J30" s="98">
        <f t="shared" si="5"/>
        <v>12.6</v>
      </c>
      <c r="K30" s="99">
        <f t="shared" si="36"/>
        <v>14</v>
      </c>
      <c r="L30" s="100">
        <f t="shared" si="6"/>
        <v>15.400000000000002</v>
      </c>
      <c r="M30" s="97">
        <f t="shared" si="36"/>
        <v>16.8</v>
      </c>
      <c r="N30" s="98">
        <f t="shared" si="7"/>
        <v>18.2</v>
      </c>
      <c r="O30" s="99">
        <f t="shared" si="36"/>
        <v>19.599999999999998</v>
      </c>
      <c r="P30" s="100">
        <f t="shared" si="8"/>
        <v>21</v>
      </c>
      <c r="Q30" s="97">
        <f t="shared" si="36"/>
        <v>22.400000000000002</v>
      </c>
      <c r="R30" s="98">
        <f t="shared" si="9"/>
        <v>23.8</v>
      </c>
      <c r="S30" s="99">
        <f t="shared" si="36"/>
        <v>25.2</v>
      </c>
      <c r="T30" s="101">
        <f t="shared" si="10"/>
        <v>26.599999999999998</v>
      </c>
      <c r="U30" s="102">
        <f t="shared" si="36"/>
        <v>28</v>
      </c>
    </row>
    <row r="31" spans="1:21" ht="21" customHeight="1">
      <c r="A31" s="361"/>
      <c r="B31" s="94">
        <v>29</v>
      </c>
      <c r="C31" s="95">
        <f>$B$31*C2</f>
        <v>2.9000000000000004</v>
      </c>
      <c r="D31" s="96">
        <f t="shared" si="1"/>
        <v>4.3499999999999996</v>
      </c>
      <c r="E31" s="97">
        <f t="shared" ref="E31:U31" si="37">$B$31*E2</f>
        <v>5.8000000000000007</v>
      </c>
      <c r="F31" s="98">
        <f t="shared" si="3"/>
        <v>7.25</v>
      </c>
      <c r="G31" s="99">
        <f t="shared" si="37"/>
        <v>8.6999999999999993</v>
      </c>
      <c r="H31" s="100">
        <f t="shared" si="4"/>
        <v>10.149999999999999</v>
      </c>
      <c r="I31" s="97">
        <f t="shared" si="37"/>
        <v>11.600000000000001</v>
      </c>
      <c r="J31" s="98">
        <f t="shared" si="5"/>
        <v>13.05</v>
      </c>
      <c r="K31" s="99">
        <f t="shared" si="37"/>
        <v>14.5</v>
      </c>
      <c r="L31" s="100">
        <f t="shared" si="6"/>
        <v>15.950000000000001</v>
      </c>
      <c r="M31" s="97">
        <f t="shared" si="37"/>
        <v>17.399999999999999</v>
      </c>
      <c r="N31" s="98">
        <f t="shared" si="7"/>
        <v>18.850000000000001</v>
      </c>
      <c r="O31" s="99">
        <f t="shared" si="37"/>
        <v>20.299999999999997</v>
      </c>
      <c r="P31" s="100">
        <f t="shared" si="8"/>
        <v>21.75</v>
      </c>
      <c r="Q31" s="97">
        <f t="shared" si="37"/>
        <v>23.200000000000003</v>
      </c>
      <c r="R31" s="98">
        <f t="shared" si="9"/>
        <v>24.65</v>
      </c>
      <c r="S31" s="99">
        <f t="shared" si="37"/>
        <v>26.1</v>
      </c>
      <c r="T31" s="101">
        <f t="shared" si="10"/>
        <v>27.549999999999997</v>
      </c>
      <c r="U31" s="102">
        <f t="shared" si="37"/>
        <v>29</v>
      </c>
    </row>
    <row r="32" spans="1:21" ht="21" customHeight="1">
      <c r="A32" s="361"/>
      <c r="B32" s="103">
        <v>30</v>
      </c>
      <c r="C32" s="104">
        <f>$B$32*C2</f>
        <v>3</v>
      </c>
      <c r="D32" s="105">
        <f t="shared" si="1"/>
        <v>4.5</v>
      </c>
      <c r="E32" s="106">
        <f t="shared" ref="E32:U32" si="38">$B$32*E2</f>
        <v>6</v>
      </c>
      <c r="F32" s="107">
        <f t="shared" si="3"/>
        <v>7.5</v>
      </c>
      <c r="G32" s="108">
        <f t="shared" si="38"/>
        <v>9</v>
      </c>
      <c r="H32" s="109">
        <f t="shared" si="4"/>
        <v>10.5</v>
      </c>
      <c r="I32" s="106">
        <f t="shared" si="38"/>
        <v>12</v>
      </c>
      <c r="J32" s="107">
        <f t="shared" si="5"/>
        <v>13.5</v>
      </c>
      <c r="K32" s="108">
        <f t="shared" si="38"/>
        <v>15</v>
      </c>
      <c r="L32" s="109">
        <f t="shared" si="6"/>
        <v>16.5</v>
      </c>
      <c r="M32" s="106">
        <f t="shared" si="38"/>
        <v>18</v>
      </c>
      <c r="N32" s="107">
        <f t="shared" si="7"/>
        <v>19.5</v>
      </c>
      <c r="O32" s="108">
        <f t="shared" si="38"/>
        <v>21</v>
      </c>
      <c r="P32" s="109">
        <f t="shared" si="8"/>
        <v>22.5</v>
      </c>
      <c r="Q32" s="106">
        <f t="shared" si="38"/>
        <v>24</v>
      </c>
      <c r="R32" s="107">
        <f t="shared" si="9"/>
        <v>25.5</v>
      </c>
      <c r="S32" s="108">
        <f t="shared" si="38"/>
        <v>27</v>
      </c>
      <c r="T32" s="110">
        <f t="shared" si="10"/>
        <v>28.5</v>
      </c>
      <c r="U32" s="111">
        <f t="shared" si="38"/>
        <v>30</v>
      </c>
    </row>
    <row r="33" spans="1:21" ht="21" customHeight="1">
      <c r="A33" s="362"/>
      <c r="B33" s="94">
        <v>31</v>
      </c>
      <c r="C33" s="95">
        <f>$B$33*C2</f>
        <v>3.1</v>
      </c>
      <c r="D33" s="96">
        <f t="shared" si="1"/>
        <v>4.6499999999999995</v>
      </c>
      <c r="E33" s="97">
        <f t="shared" ref="E33:U33" si="39">$B$33*E2</f>
        <v>6.2</v>
      </c>
      <c r="F33" s="98">
        <f t="shared" si="3"/>
        <v>7.75</v>
      </c>
      <c r="G33" s="99">
        <f t="shared" si="39"/>
        <v>9.2999999999999989</v>
      </c>
      <c r="H33" s="100">
        <f t="shared" si="4"/>
        <v>10.85</v>
      </c>
      <c r="I33" s="97">
        <f t="shared" si="39"/>
        <v>12.4</v>
      </c>
      <c r="J33" s="98">
        <f t="shared" si="5"/>
        <v>13.950000000000001</v>
      </c>
      <c r="K33" s="99">
        <f t="shared" si="39"/>
        <v>15.5</v>
      </c>
      <c r="L33" s="100">
        <f t="shared" si="6"/>
        <v>17.05</v>
      </c>
      <c r="M33" s="97">
        <f t="shared" si="39"/>
        <v>18.599999999999998</v>
      </c>
      <c r="N33" s="98">
        <f t="shared" si="7"/>
        <v>20.150000000000002</v>
      </c>
      <c r="O33" s="99">
        <f t="shared" si="39"/>
        <v>21.7</v>
      </c>
      <c r="P33" s="100">
        <f t="shared" si="8"/>
        <v>23.25</v>
      </c>
      <c r="Q33" s="97">
        <f t="shared" si="39"/>
        <v>24.8</v>
      </c>
      <c r="R33" s="98">
        <f t="shared" si="9"/>
        <v>26.349999999999998</v>
      </c>
      <c r="S33" s="99">
        <f t="shared" si="39"/>
        <v>27.900000000000002</v>
      </c>
      <c r="T33" s="101">
        <f t="shared" si="10"/>
        <v>29.45</v>
      </c>
      <c r="U33" s="102">
        <f t="shared" si="39"/>
        <v>31</v>
      </c>
    </row>
    <row r="34" spans="1:21" ht="21" customHeight="1">
      <c r="A34" s="362"/>
      <c r="B34" s="94">
        <v>32</v>
      </c>
      <c r="C34" s="95">
        <f>$B$34*C2</f>
        <v>3.2</v>
      </c>
      <c r="D34" s="96">
        <f t="shared" si="1"/>
        <v>4.8</v>
      </c>
      <c r="E34" s="97">
        <f t="shared" ref="E34:U34" si="40">$B$34*E2</f>
        <v>6.4</v>
      </c>
      <c r="F34" s="98">
        <f t="shared" si="3"/>
        <v>8</v>
      </c>
      <c r="G34" s="99">
        <f t="shared" si="40"/>
        <v>9.6</v>
      </c>
      <c r="H34" s="100">
        <f t="shared" si="4"/>
        <v>11.2</v>
      </c>
      <c r="I34" s="97">
        <f t="shared" si="40"/>
        <v>12.8</v>
      </c>
      <c r="J34" s="98">
        <f t="shared" si="5"/>
        <v>14.4</v>
      </c>
      <c r="K34" s="99">
        <f t="shared" si="40"/>
        <v>16</v>
      </c>
      <c r="L34" s="100">
        <f t="shared" si="6"/>
        <v>17.600000000000001</v>
      </c>
      <c r="M34" s="97">
        <f t="shared" si="40"/>
        <v>19.2</v>
      </c>
      <c r="N34" s="98">
        <f t="shared" si="7"/>
        <v>20.8</v>
      </c>
      <c r="O34" s="99">
        <f t="shared" si="40"/>
        <v>22.4</v>
      </c>
      <c r="P34" s="100">
        <f t="shared" si="8"/>
        <v>24</v>
      </c>
      <c r="Q34" s="97">
        <f t="shared" si="40"/>
        <v>25.6</v>
      </c>
      <c r="R34" s="98">
        <f t="shared" si="9"/>
        <v>27.2</v>
      </c>
      <c r="S34" s="99">
        <f t="shared" si="40"/>
        <v>28.8</v>
      </c>
      <c r="T34" s="101">
        <f t="shared" si="10"/>
        <v>30.4</v>
      </c>
      <c r="U34" s="102">
        <f t="shared" si="40"/>
        <v>32</v>
      </c>
    </row>
    <row r="35" spans="1:21" ht="21" customHeight="1">
      <c r="A35" s="362"/>
      <c r="B35" s="94">
        <v>33</v>
      </c>
      <c r="C35" s="95">
        <f>$B$35*C2</f>
        <v>3.3000000000000003</v>
      </c>
      <c r="D35" s="96">
        <f t="shared" si="1"/>
        <v>4.95</v>
      </c>
      <c r="E35" s="97">
        <f t="shared" ref="E35:U35" si="41">$B$35*E2</f>
        <v>6.6000000000000005</v>
      </c>
      <c r="F35" s="98">
        <f t="shared" si="3"/>
        <v>8.25</v>
      </c>
      <c r="G35" s="99">
        <f t="shared" si="41"/>
        <v>9.9</v>
      </c>
      <c r="H35" s="100">
        <f t="shared" si="4"/>
        <v>11.549999999999999</v>
      </c>
      <c r="I35" s="97">
        <f t="shared" si="41"/>
        <v>13.200000000000001</v>
      </c>
      <c r="J35" s="98">
        <f t="shared" si="5"/>
        <v>14.85</v>
      </c>
      <c r="K35" s="99">
        <f t="shared" si="41"/>
        <v>16.5</v>
      </c>
      <c r="L35" s="100">
        <f t="shared" si="6"/>
        <v>18.150000000000002</v>
      </c>
      <c r="M35" s="97">
        <f t="shared" si="41"/>
        <v>19.8</v>
      </c>
      <c r="N35" s="98">
        <f t="shared" si="7"/>
        <v>21.45</v>
      </c>
      <c r="O35" s="99">
        <f t="shared" si="41"/>
        <v>23.099999999999998</v>
      </c>
      <c r="P35" s="100">
        <f t="shared" si="8"/>
        <v>24.75</v>
      </c>
      <c r="Q35" s="97">
        <f t="shared" si="41"/>
        <v>26.400000000000002</v>
      </c>
      <c r="R35" s="98">
        <f t="shared" si="9"/>
        <v>28.05</v>
      </c>
      <c r="S35" s="99">
        <f t="shared" si="41"/>
        <v>29.7</v>
      </c>
      <c r="T35" s="101">
        <f t="shared" si="10"/>
        <v>31.349999999999998</v>
      </c>
      <c r="U35" s="102">
        <f t="shared" si="41"/>
        <v>33</v>
      </c>
    </row>
    <row r="36" spans="1:21" ht="21" customHeight="1">
      <c r="A36" s="362"/>
      <c r="B36" s="94">
        <v>34</v>
      </c>
      <c r="C36" s="95">
        <f>$B$36*C2</f>
        <v>3.4000000000000004</v>
      </c>
      <c r="D36" s="96">
        <f t="shared" si="1"/>
        <v>5.0999999999999996</v>
      </c>
      <c r="E36" s="97">
        <f t="shared" ref="E36:U36" si="42">$B$36*E2</f>
        <v>6.8000000000000007</v>
      </c>
      <c r="F36" s="98">
        <f t="shared" si="3"/>
        <v>8.5</v>
      </c>
      <c r="G36" s="99">
        <f t="shared" si="42"/>
        <v>10.199999999999999</v>
      </c>
      <c r="H36" s="100">
        <f t="shared" si="4"/>
        <v>11.899999999999999</v>
      </c>
      <c r="I36" s="97">
        <f t="shared" si="42"/>
        <v>13.600000000000001</v>
      </c>
      <c r="J36" s="98">
        <f t="shared" si="5"/>
        <v>15.3</v>
      </c>
      <c r="K36" s="99">
        <f t="shared" si="42"/>
        <v>17</v>
      </c>
      <c r="L36" s="100">
        <f t="shared" si="6"/>
        <v>18.700000000000003</v>
      </c>
      <c r="M36" s="97">
        <f t="shared" si="42"/>
        <v>20.399999999999999</v>
      </c>
      <c r="N36" s="98">
        <f t="shared" si="7"/>
        <v>22.1</v>
      </c>
      <c r="O36" s="99">
        <f t="shared" si="42"/>
        <v>23.799999999999997</v>
      </c>
      <c r="P36" s="100">
        <f t="shared" si="8"/>
        <v>25.5</v>
      </c>
      <c r="Q36" s="97">
        <f t="shared" si="42"/>
        <v>27.200000000000003</v>
      </c>
      <c r="R36" s="98">
        <f t="shared" si="9"/>
        <v>28.9</v>
      </c>
      <c r="S36" s="99">
        <f t="shared" si="42"/>
        <v>30.6</v>
      </c>
      <c r="T36" s="101">
        <f t="shared" si="10"/>
        <v>32.299999999999997</v>
      </c>
      <c r="U36" s="102">
        <f t="shared" si="42"/>
        <v>34</v>
      </c>
    </row>
    <row r="37" spans="1:21" ht="21" customHeight="1">
      <c r="A37" s="362"/>
      <c r="B37" s="94">
        <v>35</v>
      </c>
      <c r="C37" s="95">
        <f>$B$37*C2</f>
        <v>3.5</v>
      </c>
      <c r="D37" s="96">
        <f t="shared" si="1"/>
        <v>5.25</v>
      </c>
      <c r="E37" s="97">
        <f t="shared" ref="E37:U37" si="43">$B$37*E2</f>
        <v>7</v>
      </c>
      <c r="F37" s="98">
        <f t="shared" si="3"/>
        <v>8.75</v>
      </c>
      <c r="G37" s="99">
        <f t="shared" si="43"/>
        <v>10.5</v>
      </c>
      <c r="H37" s="100">
        <f t="shared" si="4"/>
        <v>12.25</v>
      </c>
      <c r="I37" s="97">
        <f t="shared" si="43"/>
        <v>14</v>
      </c>
      <c r="J37" s="98">
        <f t="shared" si="5"/>
        <v>15.75</v>
      </c>
      <c r="K37" s="99">
        <f t="shared" si="43"/>
        <v>17.5</v>
      </c>
      <c r="L37" s="100">
        <f t="shared" si="6"/>
        <v>19.25</v>
      </c>
      <c r="M37" s="97">
        <f t="shared" si="43"/>
        <v>21</v>
      </c>
      <c r="N37" s="98">
        <f t="shared" si="7"/>
        <v>22.75</v>
      </c>
      <c r="O37" s="99">
        <f t="shared" si="43"/>
        <v>24.5</v>
      </c>
      <c r="P37" s="100">
        <f t="shared" si="8"/>
        <v>26.25</v>
      </c>
      <c r="Q37" s="97">
        <f t="shared" si="43"/>
        <v>28</v>
      </c>
      <c r="R37" s="98">
        <f t="shared" si="9"/>
        <v>29.75</v>
      </c>
      <c r="S37" s="99">
        <f t="shared" si="43"/>
        <v>31.5</v>
      </c>
      <c r="T37" s="101">
        <f t="shared" si="10"/>
        <v>33.25</v>
      </c>
      <c r="U37" s="102">
        <f t="shared" si="43"/>
        <v>35</v>
      </c>
    </row>
    <row r="38" spans="1:21" ht="21" customHeight="1">
      <c r="A38" s="362"/>
      <c r="B38" s="94">
        <v>36</v>
      </c>
      <c r="C38" s="95">
        <f>$B$38*C2</f>
        <v>3.6</v>
      </c>
      <c r="D38" s="96">
        <f t="shared" si="1"/>
        <v>5.3999999999999995</v>
      </c>
      <c r="E38" s="97">
        <f t="shared" ref="E38:U38" si="44">$B$38*E2</f>
        <v>7.2</v>
      </c>
      <c r="F38" s="98">
        <f t="shared" si="3"/>
        <v>9</v>
      </c>
      <c r="G38" s="99">
        <f t="shared" si="44"/>
        <v>10.799999999999999</v>
      </c>
      <c r="H38" s="100">
        <f t="shared" si="4"/>
        <v>12.6</v>
      </c>
      <c r="I38" s="97">
        <f t="shared" si="44"/>
        <v>14.4</v>
      </c>
      <c r="J38" s="98">
        <f t="shared" si="5"/>
        <v>16.2</v>
      </c>
      <c r="K38" s="99">
        <f t="shared" si="44"/>
        <v>18</v>
      </c>
      <c r="L38" s="100">
        <f t="shared" si="6"/>
        <v>19.8</v>
      </c>
      <c r="M38" s="97">
        <f t="shared" si="44"/>
        <v>21.599999999999998</v>
      </c>
      <c r="N38" s="98">
        <f t="shared" si="7"/>
        <v>23.400000000000002</v>
      </c>
      <c r="O38" s="99">
        <f t="shared" si="44"/>
        <v>25.2</v>
      </c>
      <c r="P38" s="100">
        <f t="shared" si="8"/>
        <v>27</v>
      </c>
      <c r="Q38" s="97">
        <f t="shared" si="44"/>
        <v>28.8</v>
      </c>
      <c r="R38" s="98">
        <f t="shared" si="9"/>
        <v>30.599999999999998</v>
      </c>
      <c r="S38" s="99">
        <f t="shared" si="44"/>
        <v>32.4</v>
      </c>
      <c r="T38" s="101">
        <f t="shared" si="10"/>
        <v>34.199999999999996</v>
      </c>
      <c r="U38" s="102">
        <f t="shared" si="44"/>
        <v>36</v>
      </c>
    </row>
    <row r="39" spans="1:21" ht="21" customHeight="1">
      <c r="A39" s="362"/>
      <c r="B39" s="94">
        <v>37</v>
      </c>
      <c r="C39" s="95">
        <f>$B$39*C2</f>
        <v>3.7</v>
      </c>
      <c r="D39" s="96">
        <f t="shared" si="1"/>
        <v>5.55</v>
      </c>
      <c r="E39" s="97">
        <f t="shared" ref="E39:U39" si="45">$B$39*E2</f>
        <v>7.4</v>
      </c>
      <c r="F39" s="98">
        <f t="shared" si="3"/>
        <v>9.25</v>
      </c>
      <c r="G39" s="99">
        <f t="shared" si="45"/>
        <v>11.1</v>
      </c>
      <c r="H39" s="100">
        <f t="shared" si="4"/>
        <v>12.95</v>
      </c>
      <c r="I39" s="97">
        <f t="shared" si="45"/>
        <v>14.8</v>
      </c>
      <c r="J39" s="98">
        <f t="shared" si="5"/>
        <v>16.650000000000002</v>
      </c>
      <c r="K39" s="99">
        <f t="shared" si="45"/>
        <v>18.5</v>
      </c>
      <c r="L39" s="100">
        <f t="shared" si="6"/>
        <v>20.350000000000001</v>
      </c>
      <c r="M39" s="97">
        <f t="shared" si="45"/>
        <v>22.2</v>
      </c>
      <c r="N39" s="98">
        <f t="shared" si="7"/>
        <v>24.05</v>
      </c>
      <c r="O39" s="99">
        <f t="shared" si="45"/>
        <v>25.9</v>
      </c>
      <c r="P39" s="100">
        <f t="shared" si="8"/>
        <v>27.75</v>
      </c>
      <c r="Q39" s="97">
        <f t="shared" si="45"/>
        <v>29.6</v>
      </c>
      <c r="R39" s="98">
        <f t="shared" si="9"/>
        <v>31.45</v>
      </c>
      <c r="S39" s="99">
        <f t="shared" si="45"/>
        <v>33.300000000000004</v>
      </c>
      <c r="T39" s="101">
        <f t="shared" si="10"/>
        <v>35.15</v>
      </c>
      <c r="U39" s="102">
        <f t="shared" si="45"/>
        <v>37</v>
      </c>
    </row>
    <row r="40" spans="1:21" ht="21" customHeight="1">
      <c r="A40" s="362"/>
      <c r="B40" s="94">
        <v>38</v>
      </c>
      <c r="C40" s="95">
        <f>$B$40*C2</f>
        <v>3.8000000000000003</v>
      </c>
      <c r="D40" s="96">
        <f t="shared" si="1"/>
        <v>5.7</v>
      </c>
      <c r="E40" s="97">
        <f t="shared" ref="E40:U40" si="46">$B$40*E2</f>
        <v>7.6000000000000005</v>
      </c>
      <c r="F40" s="98">
        <f t="shared" si="3"/>
        <v>9.5</v>
      </c>
      <c r="G40" s="99">
        <f t="shared" si="46"/>
        <v>11.4</v>
      </c>
      <c r="H40" s="100">
        <f t="shared" si="4"/>
        <v>13.299999999999999</v>
      </c>
      <c r="I40" s="97">
        <f t="shared" si="46"/>
        <v>15.200000000000001</v>
      </c>
      <c r="J40" s="98">
        <f t="shared" si="5"/>
        <v>17.100000000000001</v>
      </c>
      <c r="K40" s="99">
        <f t="shared" si="46"/>
        <v>19</v>
      </c>
      <c r="L40" s="100">
        <f t="shared" si="6"/>
        <v>20.900000000000002</v>
      </c>
      <c r="M40" s="97">
        <f t="shared" si="46"/>
        <v>22.8</v>
      </c>
      <c r="N40" s="98">
        <f t="shared" si="7"/>
        <v>24.7</v>
      </c>
      <c r="O40" s="99">
        <f t="shared" si="46"/>
        <v>26.599999999999998</v>
      </c>
      <c r="P40" s="100">
        <f t="shared" si="8"/>
        <v>28.5</v>
      </c>
      <c r="Q40" s="97">
        <f t="shared" si="46"/>
        <v>30.400000000000002</v>
      </c>
      <c r="R40" s="98">
        <f t="shared" si="9"/>
        <v>32.299999999999997</v>
      </c>
      <c r="S40" s="99">
        <f t="shared" si="46"/>
        <v>34.200000000000003</v>
      </c>
      <c r="T40" s="101">
        <f t="shared" si="10"/>
        <v>36.1</v>
      </c>
      <c r="U40" s="102">
        <f t="shared" si="46"/>
        <v>38</v>
      </c>
    </row>
    <row r="41" spans="1:21" ht="21" customHeight="1">
      <c r="A41" s="362"/>
      <c r="B41" s="94">
        <v>39</v>
      </c>
      <c r="C41" s="95">
        <f>$B$41*C2</f>
        <v>3.9000000000000004</v>
      </c>
      <c r="D41" s="96">
        <f t="shared" si="1"/>
        <v>5.85</v>
      </c>
      <c r="E41" s="97">
        <f t="shared" ref="E41:U41" si="47">$B$41*E2</f>
        <v>7.8000000000000007</v>
      </c>
      <c r="F41" s="98">
        <f t="shared" si="3"/>
        <v>9.75</v>
      </c>
      <c r="G41" s="99">
        <f t="shared" si="47"/>
        <v>11.7</v>
      </c>
      <c r="H41" s="100">
        <f t="shared" si="4"/>
        <v>13.649999999999999</v>
      </c>
      <c r="I41" s="97">
        <f t="shared" si="47"/>
        <v>15.600000000000001</v>
      </c>
      <c r="J41" s="98">
        <f t="shared" si="5"/>
        <v>17.55</v>
      </c>
      <c r="K41" s="99">
        <f t="shared" si="47"/>
        <v>19.5</v>
      </c>
      <c r="L41" s="100">
        <f t="shared" si="6"/>
        <v>21.450000000000003</v>
      </c>
      <c r="M41" s="97">
        <f t="shared" si="47"/>
        <v>23.4</v>
      </c>
      <c r="N41" s="98">
        <f t="shared" si="7"/>
        <v>25.35</v>
      </c>
      <c r="O41" s="99">
        <f t="shared" si="47"/>
        <v>27.299999999999997</v>
      </c>
      <c r="P41" s="100">
        <f t="shared" si="8"/>
        <v>29.25</v>
      </c>
      <c r="Q41" s="97">
        <f t="shared" si="47"/>
        <v>31.200000000000003</v>
      </c>
      <c r="R41" s="98">
        <f t="shared" si="9"/>
        <v>33.15</v>
      </c>
      <c r="S41" s="99">
        <f t="shared" si="47"/>
        <v>35.1</v>
      </c>
      <c r="T41" s="101">
        <f t="shared" si="10"/>
        <v>37.049999999999997</v>
      </c>
      <c r="U41" s="102">
        <f t="shared" si="47"/>
        <v>39</v>
      </c>
    </row>
    <row r="42" spans="1:21" ht="21" customHeight="1">
      <c r="A42" s="362"/>
      <c r="B42" s="103">
        <v>40</v>
      </c>
      <c r="C42" s="104">
        <f>$B$42*C2</f>
        <v>4</v>
      </c>
      <c r="D42" s="105">
        <f t="shared" si="1"/>
        <v>6</v>
      </c>
      <c r="E42" s="106">
        <f t="shared" ref="E42:U42" si="48">$B$42*E2</f>
        <v>8</v>
      </c>
      <c r="F42" s="107">
        <f t="shared" si="3"/>
        <v>10</v>
      </c>
      <c r="G42" s="108">
        <f t="shared" si="48"/>
        <v>12</v>
      </c>
      <c r="H42" s="109">
        <f t="shared" si="4"/>
        <v>14</v>
      </c>
      <c r="I42" s="106">
        <f t="shared" si="48"/>
        <v>16</v>
      </c>
      <c r="J42" s="107">
        <f t="shared" si="5"/>
        <v>18</v>
      </c>
      <c r="K42" s="108">
        <f t="shared" si="48"/>
        <v>20</v>
      </c>
      <c r="L42" s="109">
        <f t="shared" si="6"/>
        <v>22</v>
      </c>
      <c r="M42" s="106">
        <f t="shared" si="48"/>
        <v>24</v>
      </c>
      <c r="N42" s="107">
        <f t="shared" si="7"/>
        <v>26</v>
      </c>
      <c r="O42" s="108">
        <f t="shared" si="48"/>
        <v>28</v>
      </c>
      <c r="P42" s="109">
        <f t="shared" si="8"/>
        <v>30</v>
      </c>
      <c r="Q42" s="106">
        <f t="shared" si="48"/>
        <v>32</v>
      </c>
      <c r="R42" s="107">
        <f t="shared" si="9"/>
        <v>34</v>
      </c>
      <c r="S42" s="108">
        <f t="shared" si="48"/>
        <v>36</v>
      </c>
      <c r="T42" s="110">
        <f t="shared" si="10"/>
        <v>38</v>
      </c>
      <c r="U42" s="111">
        <f t="shared" si="48"/>
        <v>40</v>
      </c>
    </row>
    <row r="43" spans="1:21" ht="21" customHeight="1">
      <c r="A43" s="362"/>
      <c r="B43" s="94">
        <v>41</v>
      </c>
      <c r="C43" s="95">
        <f>$B$43*C2</f>
        <v>4.1000000000000005</v>
      </c>
      <c r="D43" s="96">
        <f t="shared" si="1"/>
        <v>6.1499999999999995</v>
      </c>
      <c r="E43" s="97">
        <f t="shared" ref="E43:U43" si="49">$B$43*E2</f>
        <v>8.2000000000000011</v>
      </c>
      <c r="F43" s="98">
        <f t="shared" si="3"/>
        <v>10.25</v>
      </c>
      <c r="G43" s="99">
        <f t="shared" si="49"/>
        <v>12.299999999999999</v>
      </c>
      <c r="H43" s="100">
        <f t="shared" si="4"/>
        <v>14.35</v>
      </c>
      <c r="I43" s="97">
        <f t="shared" si="49"/>
        <v>16.400000000000002</v>
      </c>
      <c r="J43" s="98">
        <f t="shared" si="5"/>
        <v>18.45</v>
      </c>
      <c r="K43" s="99">
        <f t="shared" si="49"/>
        <v>20.5</v>
      </c>
      <c r="L43" s="100">
        <f t="shared" si="6"/>
        <v>22.55</v>
      </c>
      <c r="M43" s="97">
        <f t="shared" si="49"/>
        <v>24.599999999999998</v>
      </c>
      <c r="N43" s="98">
        <f t="shared" si="7"/>
        <v>26.650000000000002</v>
      </c>
      <c r="O43" s="99">
        <f t="shared" si="49"/>
        <v>28.7</v>
      </c>
      <c r="P43" s="100">
        <f t="shared" si="8"/>
        <v>30.75</v>
      </c>
      <c r="Q43" s="97">
        <f t="shared" si="49"/>
        <v>32.800000000000004</v>
      </c>
      <c r="R43" s="98">
        <f t="shared" si="9"/>
        <v>34.85</v>
      </c>
      <c r="S43" s="99">
        <f t="shared" si="49"/>
        <v>36.9</v>
      </c>
      <c r="T43" s="101">
        <f t="shared" si="10"/>
        <v>38.949999999999996</v>
      </c>
      <c r="U43" s="102">
        <f t="shared" si="49"/>
        <v>41</v>
      </c>
    </row>
    <row r="44" spans="1:21" ht="21" customHeight="1">
      <c r="A44" s="362"/>
      <c r="B44" s="94">
        <v>42</v>
      </c>
      <c r="C44" s="95">
        <f>$B$44*C2</f>
        <v>4.2</v>
      </c>
      <c r="D44" s="96">
        <f t="shared" si="1"/>
        <v>6.3</v>
      </c>
      <c r="E44" s="97">
        <f t="shared" ref="E44:U44" si="50">$B$44*E2</f>
        <v>8.4</v>
      </c>
      <c r="F44" s="98">
        <f t="shared" si="3"/>
        <v>10.5</v>
      </c>
      <c r="G44" s="99">
        <f t="shared" si="50"/>
        <v>12.6</v>
      </c>
      <c r="H44" s="100">
        <f t="shared" si="4"/>
        <v>14.7</v>
      </c>
      <c r="I44" s="97">
        <f t="shared" si="50"/>
        <v>16.8</v>
      </c>
      <c r="J44" s="98">
        <f t="shared" si="5"/>
        <v>18.900000000000002</v>
      </c>
      <c r="K44" s="99">
        <f t="shared" si="50"/>
        <v>21</v>
      </c>
      <c r="L44" s="100">
        <f t="shared" si="6"/>
        <v>23.1</v>
      </c>
      <c r="M44" s="97">
        <f t="shared" si="50"/>
        <v>25.2</v>
      </c>
      <c r="N44" s="98">
        <f t="shared" si="7"/>
        <v>27.3</v>
      </c>
      <c r="O44" s="99">
        <f t="shared" si="50"/>
        <v>29.4</v>
      </c>
      <c r="P44" s="100">
        <f t="shared" si="8"/>
        <v>31.5</v>
      </c>
      <c r="Q44" s="97">
        <f t="shared" si="50"/>
        <v>33.6</v>
      </c>
      <c r="R44" s="98">
        <f t="shared" si="9"/>
        <v>35.699999999999996</v>
      </c>
      <c r="S44" s="99">
        <f t="shared" si="50"/>
        <v>37.800000000000004</v>
      </c>
      <c r="T44" s="101">
        <f t="shared" si="10"/>
        <v>39.9</v>
      </c>
      <c r="U44" s="102">
        <f t="shared" si="50"/>
        <v>42</v>
      </c>
    </row>
    <row r="45" spans="1:21" ht="21" customHeight="1">
      <c r="A45" s="362"/>
      <c r="B45" s="94">
        <v>43</v>
      </c>
      <c r="C45" s="95">
        <f>$B$45*C2</f>
        <v>4.3</v>
      </c>
      <c r="D45" s="96">
        <f t="shared" si="1"/>
        <v>6.45</v>
      </c>
      <c r="E45" s="97">
        <f t="shared" ref="E45:U45" si="51">$B$45*E2</f>
        <v>8.6</v>
      </c>
      <c r="F45" s="98">
        <f t="shared" si="3"/>
        <v>10.75</v>
      </c>
      <c r="G45" s="99">
        <f t="shared" si="51"/>
        <v>12.9</v>
      </c>
      <c r="H45" s="100">
        <f t="shared" si="4"/>
        <v>15.049999999999999</v>
      </c>
      <c r="I45" s="97">
        <f t="shared" si="51"/>
        <v>17.2</v>
      </c>
      <c r="J45" s="98">
        <f t="shared" si="5"/>
        <v>19.350000000000001</v>
      </c>
      <c r="K45" s="99">
        <f t="shared" si="51"/>
        <v>21.5</v>
      </c>
      <c r="L45" s="100">
        <f t="shared" si="6"/>
        <v>23.650000000000002</v>
      </c>
      <c r="M45" s="97">
        <f t="shared" si="51"/>
        <v>25.8</v>
      </c>
      <c r="N45" s="98">
        <f t="shared" si="7"/>
        <v>27.95</v>
      </c>
      <c r="O45" s="99">
        <f t="shared" si="51"/>
        <v>30.099999999999998</v>
      </c>
      <c r="P45" s="100">
        <f t="shared" si="8"/>
        <v>32.25</v>
      </c>
      <c r="Q45" s="97">
        <f t="shared" si="51"/>
        <v>34.4</v>
      </c>
      <c r="R45" s="98">
        <f t="shared" si="9"/>
        <v>36.549999999999997</v>
      </c>
      <c r="S45" s="99">
        <f t="shared" si="51"/>
        <v>38.700000000000003</v>
      </c>
      <c r="T45" s="101">
        <f t="shared" si="10"/>
        <v>40.85</v>
      </c>
      <c r="U45" s="102">
        <f t="shared" si="51"/>
        <v>43</v>
      </c>
    </row>
    <row r="46" spans="1:21" ht="21" customHeight="1">
      <c r="A46" s="362"/>
      <c r="B46" s="94">
        <v>44</v>
      </c>
      <c r="C46" s="95">
        <f>$B$46*C2</f>
        <v>4.4000000000000004</v>
      </c>
      <c r="D46" s="96">
        <f t="shared" si="1"/>
        <v>6.6</v>
      </c>
      <c r="E46" s="97">
        <f t="shared" ref="E46:U46" si="52">$B$46*E2</f>
        <v>8.8000000000000007</v>
      </c>
      <c r="F46" s="98">
        <f t="shared" si="3"/>
        <v>11</v>
      </c>
      <c r="G46" s="99">
        <f t="shared" si="52"/>
        <v>13.2</v>
      </c>
      <c r="H46" s="100">
        <f t="shared" si="4"/>
        <v>15.399999999999999</v>
      </c>
      <c r="I46" s="97">
        <f t="shared" si="52"/>
        <v>17.600000000000001</v>
      </c>
      <c r="J46" s="98">
        <f t="shared" si="5"/>
        <v>19.8</v>
      </c>
      <c r="K46" s="99">
        <f t="shared" si="52"/>
        <v>22</v>
      </c>
      <c r="L46" s="100">
        <f t="shared" si="6"/>
        <v>24.200000000000003</v>
      </c>
      <c r="M46" s="97">
        <f t="shared" si="52"/>
        <v>26.4</v>
      </c>
      <c r="N46" s="98">
        <f t="shared" si="7"/>
        <v>28.6</v>
      </c>
      <c r="O46" s="99">
        <f t="shared" si="52"/>
        <v>30.799999999999997</v>
      </c>
      <c r="P46" s="100">
        <f t="shared" si="8"/>
        <v>33</v>
      </c>
      <c r="Q46" s="97">
        <f t="shared" si="52"/>
        <v>35.200000000000003</v>
      </c>
      <c r="R46" s="98">
        <f t="shared" si="9"/>
        <v>37.4</v>
      </c>
      <c r="S46" s="99">
        <f t="shared" si="52"/>
        <v>39.6</v>
      </c>
      <c r="T46" s="101">
        <f t="shared" si="10"/>
        <v>41.8</v>
      </c>
      <c r="U46" s="102">
        <f t="shared" si="52"/>
        <v>44</v>
      </c>
    </row>
    <row r="47" spans="1:21" ht="21" customHeight="1">
      <c r="A47" s="362"/>
      <c r="B47" s="94">
        <v>45</v>
      </c>
      <c r="C47" s="95">
        <f>$B$47*C2</f>
        <v>4.5</v>
      </c>
      <c r="D47" s="96">
        <f t="shared" si="1"/>
        <v>6.75</v>
      </c>
      <c r="E47" s="97">
        <f t="shared" ref="E47:U47" si="53">$B$47*E2</f>
        <v>9</v>
      </c>
      <c r="F47" s="98">
        <f t="shared" si="3"/>
        <v>11.25</v>
      </c>
      <c r="G47" s="99">
        <f t="shared" si="53"/>
        <v>13.5</v>
      </c>
      <c r="H47" s="100">
        <f t="shared" si="4"/>
        <v>15.749999999999998</v>
      </c>
      <c r="I47" s="97">
        <f t="shared" si="53"/>
        <v>18</v>
      </c>
      <c r="J47" s="98">
        <f t="shared" si="5"/>
        <v>20.25</v>
      </c>
      <c r="K47" s="99">
        <f t="shared" si="53"/>
        <v>22.5</v>
      </c>
      <c r="L47" s="100">
        <f t="shared" si="6"/>
        <v>24.750000000000004</v>
      </c>
      <c r="M47" s="97">
        <f t="shared" si="53"/>
        <v>27</v>
      </c>
      <c r="N47" s="98">
        <f t="shared" si="7"/>
        <v>29.25</v>
      </c>
      <c r="O47" s="99">
        <f t="shared" si="53"/>
        <v>31.499999999999996</v>
      </c>
      <c r="P47" s="100">
        <f t="shared" si="8"/>
        <v>33.75</v>
      </c>
      <c r="Q47" s="97">
        <f t="shared" si="53"/>
        <v>36</v>
      </c>
      <c r="R47" s="98">
        <f t="shared" si="9"/>
        <v>38.25</v>
      </c>
      <c r="S47" s="99">
        <f t="shared" si="53"/>
        <v>40.5</v>
      </c>
      <c r="T47" s="101">
        <f t="shared" si="10"/>
        <v>42.75</v>
      </c>
      <c r="U47" s="102">
        <f t="shared" si="53"/>
        <v>45</v>
      </c>
    </row>
    <row r="48" spans="1:21" ht="21" customHeight="1">
      <c r="A48" s="362"/>
      <c r="B48" s="94">
        <v>46</v>
      </c>
      <c r="C48" s="95">
        <f>$B$48*C2</f>
        <v>4.6000000000000005</v>
      </c>
      <c r="D48" s="96">
        <f t="shared" si="1"/>
        <v>6.8999999999999995</v>
      </c>
      <c r="E48" s="97">
        <f t="shared" ref="E48:U48" si="54">$B$48*E2</f>
        <v>9.2000000000000011</v>
      </c>
      <c r="F48" s="98">
        <f t="shared" si="3"/>
        <v>11.5</v>
      </c>
      <c r="G48" s="99">
        <f t="shared" si="54"/>
        <v>13.799999999999999</v>
      </c>
      <c r="H48" s="100">
        <f t="shared" si="4"/>
        <v>16.099999999999998</v>
      </c>
      <c r="I48" s="97">
        <f t="shared" si="54"/>
        <v>18.400000000000002</v>
      </c>
      <c r="J48" s="98">
        <f t="shared" si="5"/>
        <v>20.7</v>
      </c>
      <c r="K48" s="99">
        <f t="shared" si="54"/>
        <v>23</v>
      </c>
      <c r="L48" s="100">
        <f t="shared" si="6"/>
        <v>25.3</v>
      </c>
      <c r="M48" s="97">
        <f t="shared" si="54"/>
        <v>27.599999999999998</v>
      </c>
      <c r="N48" s="98">
        <f t="shared" si="7"/>
        <v>29.900000000000002</v>
      </c>
      <c r="O48" s="99">
        <f t="shared" si="54"/>
        <v>32.199999999999996</v>
      </c>
      <c r="P48" s="100">
        <f t="shared" si="8"/>
        <v>34.5</v>
      </c>
      <c r="Q48" s="97">
        <f t="shared" si="54"/>
        <v>36.800000000000004</v>
      </c>
      <c r="R48" s="98">
        <f t="shared" si="9"/>
        <v>39.1</v>
      </c>
      <c r="S48" s="99">
        <f t="shared" si="54"/>
        <v>41.4</v>
      </c>
      <c r="T48" s="101">
        <f t="shared" si="10"/>
        <v>43.699999999999996</v>
      </c>
      <c r="U48" s="102">
        <f t="shared" si="54"/>
        <v>46</v>
      </c>
    </row>
    <row r="49" spans="1:21" ht="21" customHeight="1">
      <c r="A49" s="362"/>
      <c r="B49" s="94">
        <v>47</v>
      </c>
      <c r="C49" s="95">
        <f>$B49*C2</f>
        <v>4.7</v>
      </c>
      <c r="D49" s="96">
        <f t="shared" si="1"/>
        <v>7.05</v>
      </c>
      <c r="E49" s="97">
        <f t="shared" ref="E49:U49" si="55">$B49*E2</f>
        <v>9.4</v>
      </c>
      <c r="F49" s="98">
        <f t="shared" si="3"/>
        <v>11.75</v>
      </c>
      <c r="G49" s="99">
        <f t="shared" si="55"/>
        <v>14.1</v>
      </c>
      <c r="H49" s="100">
        <f t="shared" si="4"/>
        <v>16.45</v>
      </c>
      <c r="I49" s="97">
        <f t="shared" si="55"/>
        <v>18.8</v>
      </c>
      <c r="J49" s="98">
        <f t="shared" si="5"/>
        <v>21.150000000000002</v>
      </c>
      <c r="K49" s="99">
        <f t="shared" si="55"/>
        <v>23.5</v>
      </c>
      <c r="L49" s="100">
        <f t="shared" si="6"/>
        <v>25.85</v>
      </c>
      <c r="M49" s="97">
        <f t="shared" si="55"/>
        <v>28.2</v>
      </c>
      <c r="N49" s="98">
        <f t="shared" si="7"/>
        <v>30.55</v>
      </c>
      <c r="O49" s="99">
        <f t="shared" si="55"/>
        <v>32.9</v>
      </c>
      <c r="P49" s="100">
        <f t="shared" si="8"/>
        <v>35.25</v>
      </c>
      <c r="Q49" s="97">
        <f t="shared" si="55"/>
        <v>37.6</v>
      </c>
      <c r="R49" s="98">
        <f t="shared" si="9"/>
        <v>39.949999999999996</v>
      </c>
      <c r="S49" s="99">
        <f t="shared" si="55"/>
        <v>42.300000000000004</v>
      </c>
      <c r="T49" s="101">
        <f t="shared" si="10"/>
        <v>44.65</v>
      </c>
      <c r="U49" s="102">
        <f t="shared" si="55"/>
        <v>47</v>
      </c>
    </row>
    <row r="50" spans="1:21" ht="21" customHeight="1">
      <c r="A50" s="362"/>
      <c r="B50" s="94">
        <v>48</v>
      </c>
      <c r="C50" s="95">
        <f>$B$50*C2</f>
        <v>4.8000000000000007</v>
      </c>
      <c r="D50" s="96">
        <f t="shared" si="1"/>
        <v>7.1999999999999993</v>
      </c>
      <c r="E50" s="97">
        <f t="shared" ref="E50:U50" si="56">$B$50*E2</f>
        <v>9.6000000000000014</v>
      </c>
      <c r="F50" s="98">
        <f t="shared" si="3"/>
        <v>12</v>
      </c>
      <c r="G50" s="99">
        <f t="shared" si="56"/>
        <v>14.399999999999999</v>
      </c>
      <c r="H50" s="100">
        <f t="shared" si="4"/>
        <v>16.799999999999997</v>
      </c>
      <c r="I50" s="97">
        <f t="shared" si="56"/>
        <v>19.200000000000003</v>
      </c>
      <c r="J50" s="98">
        <f t="shared" si="5"/>
        <v>21.6</v>
      </c>
      <c r="K50" s="99">
        <f t="shared" si="56"/>
        <v>24</v>
      </c>
      <c r="L50" s="100">
        <f t="shared" si="6"/>
        <v>26.400000000000002</v>
      </c>
      <c r="M50" s="97">
        <f t="shared" si="56"/>
        <v>28.799999999999997</v>
      </c>
      <c r="N50" s="98">
        <f t="shared" si="7"/>
        <v>31.200000000000003</v>
      </c>
      <c r="O50" s="99">
        <f t="shared" si="56"/>
        <v>33.599999999999994</v>
      </c>
      <c r="P50" s="100">
        <f t="shared" si="8"/>
        <v>36</v>
      </c>
      <c r="Q50" s="97">
        <f t="shared" si="56"/>
        <v>38.400000000000006</v>
      </c>
      <c r="R50" s="98">
        <f t="shared" si="9"/>
        <v>40.799999999999997</v>
      </c>
      <c r="S50" s="99">
        <f t="shared" si="56"/>
        <v>43.2</v>
      </c>
      <c r="T50" s="101">
        <f t="shared" si="10"/>
        <v>45.599999999999994</v>
      </c>
      <c r="U50" s="102">
        <f t="shared" si="56"/>
        <v>48</v>
      </c>
    </row>
    <row r="51" spans="1:21" ht="21" customHeight="1">
      <c r="A51" s="362"/>
      <c r="B51" s="94">
        <v>49</v>
      </c>
      <c r="C51" s="95">
        <f>$B$51*C2</f>
        <v>4.9000000000000004</v>
      </c>
      <c r="D51" s="96">
        <f t="shared" si="1"/>
        <v>7.35</v>
      </c>
      <c r="E51" s="97">
        <f t="shared" ref="E51:U51" si="57">$B$51*E2</f>
        <v>9.8000000000000007</v>
      </c>
      <c r="F51" s="98">
        <f t="shared" si="3"/>
        <v>12.25</v>
      </c>
      <c r="G51" s="99">
        <f t="shared" si="57"/>
        <v>14.7</v>
      </c>
      <c r="H51" s="100">
        <f t="shared" si="4"/>
        <v>17.149999999999999</v>
      </c>
      <c r="I51" s="97">
        <f t="shared" si="57"/>
        <v>19.600000000000001</v>
      </c>
      <c r="J51" s="98">
        <f t="shared" si="5"/>
        <v>22.05</v>
      </c>
      <c r="K51" s="99">
        <f t="shared" si="57"/>
        <v>24.5</v>
      </c>
      <c r="L51" s="100">
        <f t="shared" si="6"/>
        <v>26.950000000000003</v>
      </c>
      <c r="M51" s="97">
        <f t="shared" si="57"/>
        <v>29.4</v>
      </c>
      <c r="N51" s="98">
        <f t="shared" si="7"/>
        <v>31.85</v>
      </c>
      <c r="O51" s="99">
        <f t="shared" si="57"/>
        <v>34.299999999999997</v>
      </c>
      <c r="P51" s="100">
        <f t="shared" si="8"/>
        <v>36.75</v>
      </c>
      <c r="Q51" s="97">
        <f t="shared" si="57"/>
        <v>39.200000000000003</v>
      </c>
      <c r="R51" s="98">
        <f t="shared" si="9"/>
        <v>41.65</v>
      </c>
      <c r="S51" s="99">
        <f t="shared" si="57"/>
        <v>44.1</v>
      </c>
      <c r="T51" s="101">
        <f t="shared" si="10"/>
        <v>46.55</v>
      </c>
      <c r="U51" s="102">
        <f t="shared" si="57"/>
        <v>49</v>
      </c>
    </row>
    <row r="52" spans="1:21" ht="21" customHeight="1">
      <c r="A52" s="362"/>
      <c r="B52" s="103">
        <v>50</v>
      </c>
      <c r="C52" s="104">
        <f>$B$52*C2</f>
        <v>5</v>
      </c>
      <c r="D52" s="105">
        <f t="shared" si="1"/>
        <v>7.5</v>
      </c>
      <c r="E52" s="106">
        <f t="shared" ref="E52:U52" si="58">$B$52*E2</f>
        <v>10</v>
      </c>
      <c r="F52" s="107">
        <f t="shared" si="3"/>
        <v>12.5</v>
      </c>
      <c r="G52" s="108">
        <f t="shared" si="58"/>
        <v>15</v>
      </c>
      <c r="H52" s="109">
        <f t="shared" si="4"/>
        <v>17.5</v>
      </c>
      <c r="I52" s="106">
        <f t="shared" si="58"/>
        <v>20</v>
      </c>
      <c r="J52" s="107">
        <f t="shared" si="5"/>
        <v>22.5</v>
      </c>
      <c r="K52" s="108">
        <f t="shared" si="58"/>
        <v>25</v>
      </c>
      <c r="L52" s="109">
        <f t="shared" si="6"/>
        <v>27.500000000000004</v>
      </c>
      <c r="M52" s="106">
        <f t="shared" si="58"/>
        <v>30</v>
      </c>
      <c r="N52" s="107">
        <f t="shared" si="7"/>
        <v>32.5</v>
      </c>
      <c r="O52" s="108">
        <f t="shared" si="58"/>
        <v>35</v>
      </c>
      <c r="P52" s="109">
        <f t="shared" si="8"/>
        <v>37.5</v>
      </c>
      <c r="Q52" s="106">
        <f t="shared" si="58"/>
        <v>40</v>
      </c>
      <c r="R52" s="107">
        <f t="shared" si="9"/>
        <v>42.5</v>
      </c>
      <c r="S52" s="108">
        <f t="shared" si="58"/>
        <v>45</v>
      </c>
      <c r="T52" s="110">
        <f t="shared" si="10"/>
        <v>47.5</v>
      </c>
      <c r="U52" s="111">
        <f t="shared" si="58"/>
        <v>50</v>
      </c>
    </row>
    <row r="53" spans="1:21" ht="21" customHeight="1">
      <c r="A53" s="362"/>
      <c r="B53" s="94">
        <v>51</v>
      </c>
      <c r="C53" s="95">
        <f>$B$53*C2</f>
        <v>5.1000000000000005</v>
      </c>
      <c r="D53" s="96">
        <f t="shared" si="1"/>
        <v>7.6499999999999995</v>
      </c>
      <c r="E53" s="97">
        <f t="shared" ref="E53:U53" si="59">$B$53*E2</f>
        <v>10.200000000000001</v>
      </c>
      <c r="F53" s="98">
        <f t="shared" si="3"/>
        <v>12.75</v>
      </c>
      <c r="G53" s="99">
        <f t="shared" si="59"/>
        <v>15.299999999999999</v>
      </c>
      <c r="H53" s="100">
        <f t="shared" si="4"/>
        <v>17.849999999999998</v>
      </c>
      <c r="I53" s="97">
        <f t="shared" si="59"/>
        <v>20.400000000000002</v>
      </c>
      <c r="J53" s="98">
        <f t="shared" si="5"/>
        <v>22.95</v>
      </c>
      <c r="K53" s="99">
        <f t="shared" si="59"/>
        <v>25.5</v>
      </c>
      <c r="L53" s="100">
        <f t="shared" si="6"/>
        <v>28.05</v>
      </c>
      <c r="M53" s="97">
        <f t="shared" si="59"/>
        <v>30.599999999999998</v>
      </c>
      <c r="N53" s="98">
        <f t="shared" si="7"/>
        <v>33.15</v>
      </c>
      <c r="O53" s="99">
        <f t="shared" si="59"/>
        <v>35.699999999999996</v>
      </c>
      <c r="P53" s="100">
        <f t="shared" si="8"/>
        <v>38.25</v>
      </c>
      <c r="Q53" s="97">
        <f t="shared" si="59"/>
        <v>40.800000000000004</v>
      </c>
      <c r="R53" s="98">
        <f t="shared" si="9"/>
        <v>43.35</v>
      </c>
      <c r="S53" s="99">
        <f t="shared" si="59"/>
        <v>45.9</v>
      </c>
      <c r="T53" s="101">
        <f t="shared" si="10"/>
        <v>48.449999999999996</v>
      </c>
      <c r="U53" s="102">
        <f t="shared" si="59"/>
        <v>51</v>
      </c>
    </row>
    <row r="54" spans="1:21" ht="21" customHeight="1">
      <c r="A54" s="362"/>
      <c r="B54" s="94">
        <v>52</v>
      </c>
      <c r="C54" s="95">
        <f>$B$54*C2</f>
        <v>5.2</v>
      </c>
      <c r="D54" s="96">
        <f t="shared" si="1"/>
        <v>7.8</v>
      </c>
      <c r="E54" s="97">
        <f t="shared" ref="E54:U54" si="60">$B$54*E2</f>
        <v>10.4</v>
      </c>
      <c r="F54" s="98">
        <f t="shared" si="3"/>
        <v>13</v>
      </c>
      <c r="G54" s="99">
        <f t="shared" si="60"/>
        <v>15.6</v>
      </c>
      <c r="H54" s="100">
        <f t="shared" si="4"/>
        <v>18.2</v>
      </c>
      <c r="I54" s="97">
        <f t="shared" si="60"/>
        <v>20.8</v>
      </c>
      <c r="J54" s="98">
        <f t="shared" si="5"/>
        <v>23.400000000000002</v>
      </c>
      <c r="K54" s="99">
        <f t="shared" si="60"/>
        <v>26</v>
      </c>
      <c r="L54" s="100">
        <f t="shared" si="6"/>
        <v>28.6</v>
      </c>
      <c r="M54" s="97">
        <f t="shared" si="60"/>
        <v>31.2</v>
      </c>
      <c r="N54" s="98">
        <f t="shared" si="7"/>
        <v>33.800000000000004</v>
      </c>
      <c r="O54" s="99">
        <f t="shared" si="60"/>
        <v>36.4</v>
      </c>
      <c r="P54" s="100">
        <f t="shared" si="8"/>
        <v>39</v>
      </c>
      <c r="Q54" s="97">
        <f t="shared" si="60"/>
        <v>41.6</v>
      </c>
      <c r="R54" s="98">
        <f t="shared" si="9"/>
        <v>44.199999999999996</v>
      </c>
      <c r="S54" s="99">
        <f t="shared" si="60"/>
        <v>46.800000000000004</v>
      </c>
      <c r="T54" s="101">
        <f t="shared" si="10"/>
        <v>49.4</v>
      </c>
      <c r="U54" s="102">
        <f t="shared" si="60"/>
        <v>52</v>
      </c>
    </row>
    <row r="55" spans="1:21" ht="21" customHeight="1">
      <c r="A55" s="362"/>
      <c r="B55" s="94">
        <v>53</v>
      </c>
      <c r="C55" s="95">
        <f>$B$55*C2</f>
        <v>5.3000000000000007</v>
      </c>
      <c r="D55" s="96">
        <f t="shared" si="1"/>
        <v>7.9499999999999993</v>
      </c>
      <c r="E55" s="97">
        <f t="shared" ref="E55:U55" si="61">$B$55*E2</f>
        <v>10.600000000000001</v>
      </c>
      <c r="F55" s="98">
        <f t="shared" si="3"/>
        <v>13.25</v>
      </c>
      <c r="G55" s="99">
        <f t="shared" si="61"/>
        <v>15.899999999999999</v>
      </c>
      <c r="H55" s="100">
        <f t="shared" si="4"/>
        <v>18.549999999999997</v>
      </c>
      <c r="I55" s="97">
        <f t="shared" si="61"/>
        <v>21.200000000000003</v>
      </c>
      <c r="J55" s="98">
        <f t="shared" si="5"/>
        <v>23.85</v>
      </c>
      <c r="K55" s="99">
        <f t="shared" si="61"/>
        <v>26.5</v>
      </c>
      <c r="L55" s="100">
        <f t="shared" si="6"/>
        <v>29.150000000000002</v>
      </c>
      <c r="M55" s="97">
        <f t="shared" si="61"/>
        <v>31.799999999999997</v>
      </c>
      <c r="N55" s="98">
        <f t="shared" si="7"/>
        <v>34.450000000000003</v>
      </c>
      <c r="O55" s="99">
        <f t="shared" si="61"/>
        <v>37.099999999999994</v>
      </c>
      <c r="P55" s="100">
        <f t="shared" si="8"/>
        <v>39.75</v>
      </c>
      <c r="Q55" s="97">
        <f t="shared" si="61"/>
        <v>42.400000000000006</v>
      </c>
      <c r="R55" s="98">
        <f t="shared" si="9"/>
        <v>45.05</v>
      </c>
      <c r="S55" s="99">
        <f t="shared" si="61"/>
        <v>47.7</v>
      </c>
      <c r="T55" s="101">
        <f t="shared" si="10"/>
        <v>50.349999999999994</v>
      </c>
      <c r="U55" s="102">
        <f t="shared" si="61"/>
        <v>53</v>
      </c>
    </row>
    <row r="56" spans="1:21" ht="21" customHeight="1">
      <c r="A56" s="362"/>
      <c r="B56" s="94">
        <v>54</v>
      </c>
      <c r="C56" s="95">
        <f>$B$56*C2</f>
        <v>5.4</v>
      </c>
      <c r="D56" s="96">
        <f t="shared" si="1"/>
        <v>8.1</v>
      </c>
      <c r="E56" s="97">
        <f t="shared" ref="E56:U56" si="62">$B$56*E2</f>
        <v>10.8</v>
      </c>
      <c r="F56" s="98">
        <f t="shared" si="3"/>
        <v>13.5</v>
      </c>
      <c r="G56" s="99">
        <f t="shared" si="62"/>
        <v>16.2</v>
      </c>
      <c r="H56" s="100">
        <f t="shared" si="4"/>
        <v>18.899999999999999</v>
      </c>
      <c r="I56" s="97">
        <f t="shared" si="62"/>
        <v>21.6</v>
      </c>
      <c r="J56" s="98">
        <f t="shared" si="5"/>
        <v>24.3</v>
      </c>
      <c r="K56" s="99">
        <f t="shared" si="62"/>
        <v>27</v>
      </c>
      <c r="L56" s="100">
        <f t="shared" si="6"/>
        <v>29.700000000000003</v>
      </c>
      <c r="M56" s="97">
        <f t="shared" si="62"/>
        <v>32.4</v>
      </c>
      <c r="N56" s="98">
        <f t="shared" si="7"/>
        <v>35.1</v>
      </c>
      <c r="O56" s="99">
        <f t="shared" si="62"/>
        <v>37.799999999999997</v>
      </c>
      <c r="P56" s="100">
        <f t="shared" si="8"/>
        <v>40.5</v>
      </c>
      <c r="Q56" s="97">
        <f t="shared" si="62"/>
        <v>43.2</v>
      </c>
      <c r="R56" s="98">
        <f t="shared" si="9"/>
        <v>45.9</v>
      </c>
      <c r="S56" s="99">
        <f t="shared" si="62"/>
        <v>48.6</v>
      </c>
      <c r="T56" s="101">
        <f t="shared" si="10"/>
        <v>51.3</v>
      </c>
      <c r="U56" s="102">
        <f t="shared" si="62"/>
        <v>54</v>
      </c>
    </row>
    <row r="57" spans="1:21" ht="21" customHeight="1">
      <c r="A57" s="362"/>
      <c r="B57" s="94">
        <v>55</v>
      </c>
      <c r="C57" s="95">
        <f>$B$57*C2</f>
        <v>5.5</v>
      </c>
      <c r="D57" s="96">
        <f t="shared" si="1"/>
        <v>8.25</v>
      </c>
      <c r="E57" s="97">
        <f t="shared" ref="E57:U57" si="63">$B$57*E2</f>
        <v>11</v>
      </c>
      <c r="F57" s="98">
        <f t="shared" si="3"/>
        <v>13.75</v>
      </c>
      <c r="G57" s="99">
        <f t="shared" si="63"/>
        <v>16.5</v>
      </c>
      <c r="H57" s="100">
        <f t="shared" si="4"/>
        <v>19.25</v>
      </c>
      <c r="I57" s="97">
        <f t="shared" si="63"/>
        <v>22</v>
      </c>
      <c r="J57" s="98">
        <f t="shared" si="5"/>
        <v>24.75</v>
      </c>
      <c r="K57" s="99">
        <f t="shared" si="63"/>
        <v>27.5</v>
      </c>
      <c r="L57" s="100">
        <f t="shared" si="6"/>
        <v>30.250000000000004</v>
      </c>
      <c r="M57" s="97">
        <f t="shared" si="63"/>
        <v>33</v>
      </c>
      <c r="N57" s="98">
        <f t="shared" si="7"/>
        <v>35.75</v>
      </c>
      <c r="O57" s="99">
        <f t="shared" si="63"/>
        <v>38.5</v>
      </c>
      <c r="P57" s="100">
        <f t="shared" si="8"/>
        <v>41.25</v>
      </c>
      <c r="Q57" s="97">
        <f t="shared" si="63"/>
        <v>44</v>
      </c>
      <c r="R57" s="98">
        <f t="shared" si="9"/>
        <v>46.75</v>
      </c>
      <c r="S57" s="99">
        <f t="shared" si="63"/>
        <v>49.5</v>
      </c>
      <c r="T57" s="101">
        <f t="shared" si="10"/>
        <v>52.25</v>
      </c>
      <c r="U57" s="102">
        <f t="shared" si="63"/>
        <v>55</v>
      </c>
    </row>
    <row r="58" spans="1:21" ht="21" customHeight="1">
      <c r="A58" s="362"/>
      <c r="B58" s="94">
        <v>56</v>
      </c>
      <c r="C58" s="95">
        <f>$B$58*C2</f>
        <v>5.6000000000000005</v>
      </c>
      <c r="D58" s="96">
        <f t="shared" si="1"/>
        <v>8.4</v>
      </c>
      <c r="E58" s="97">
        <f t="shared" ref="E58:U58" si="64">$B$58*E2</f>
        <v>11.200000000000001</v>
      </c>
      <c r="F58" s="98">
        <f t="shared" si="3"/>
        <v>14</v>
      </c>
      <c r="G58" s="99">
        <f t="shared" si="64"/>
        <v>16.8</v>
      </c>
      <c r="H58" s="100">
        <f t="shared" si="4"/>
        <v>19.599999999999998</v>
      </c>
      <c r="I58" s="97">
        <f t="shared" si="64"/>
        <v>22.400000000000002</v>
      </c>
      <c r="J58" s="98">
        <f t="shared" si="5"/>
        <v>25.2</v>
      </c>
      <c r="K58" s="99">
        <f t="shared" si="64"/>
        <v>28</v>
      </c>
      <c r="L58" s="100">
        <f t="shared" si="6"/>
        <v>30.800000000000004</v>
      </c>
      <c r="M58" s="97">
        <f t="shared" si="64"/>
        <v>33.6</v>
      </c>
      <c r="N58" s="98">
        <f t="shared" si="7"/>
        <v>36.4</v>
      </c>
      <c r="O58" s="99">
        <f t="shared" si="64"/>
        <v>39.199999999999996</v>
      </c>
      <c r="P58" s="100">
        <f t="shared" si="8"/>
        <v>42</v>
      </c>
      <c r="Q58" s="97">
        <f t="shared" si="64"/>
        <v>44.800000000000004</v>
      </c>
      <c r="R58" s="98">
        <f t="shared" si="9"/>
        <v>47.6</v>
      </c>
      <c r="S58" s="99">
        <f t="shared" si="64"/>
        <v>50.4</v>
      </c>
      <c r="T58" s="101">
        <f t="shared" si="10"/>
        <v>53.199999999999996</v>
      </c>
      <c r="U58" s="102">
        <f t="shared" si="64"/>
        <v>56</v>
      </c>
    </row>
    <row r="59" spans="1:21" ht="21" customHeight="1">
      <c r="A59" s="362"/>
      <c r="B59" s="94">
        <v>57</v>
      </c>
      <c r="C59" s="95">
        <f>$B$59*C2</f>
        <v>5.7</v>
      </c>
      <c r="D59" s="96">
        <f t="shared" si="1"/>
        <v>8.5499999999999989</v>
      </c>
      <c r="E59" s="97">
        <f t="shared" ref="E59:U59" si="65">$B$59*E2</f>
        <v>11.4</v>
      </c>
      <c r="F59" s="98">
        <f t="shared" si="3"/>
        <v>14.25</v>
      </c>
      <c r="G59" s="99">
        <f t="shared" si="65"/>
        <v>17.099999999999998</v>
      </c>
      <c r="H59" s="100">
        <f t="shared" si="4"/>
        <v>19.95</v>
      </c>
      <c r="I59" s="97">
        <f t="shared" si="65"/>
        <v>22.8</v>
      </c>
      <c r="J59" s="98">
        <f t="shared" si="5"/>
        <v>25.650000000000002</v>
      </c>
      <c r="K59" s="99">
        <f t="shared" si="65"/>
        <v>28.5</v>
      </c>
      <c r="L59" s="100">
        <f t="shared" si="6"/>
        <v>31.35</v>
      </c>
      <c r="M59" s="97">
        <f t="shared" si="65"/>
        <v>34.199999999999996</v>
      </c>
      <c r="N59" s="98">
        <f t="shared" si="7"/>
        <v>37.050000000000004</v>
      </c>
      <c r="O59" s="99">
        <f t="shared" si="65"/>
        <v>39.9</v>
      </c>
      <c r="P59" s="100">
        <f t="shared" si="8"/>
        <v>42.75</v>
      </c>
      <c r="Q59" s="97">
        <f t="shared" si="65"/>
        <v>45.6</v>
      </c>
      <c r="R59" s="98">
        <f t="shared" si="9"/>
        <v>48.449999999999996</v>
      </c>
      <c r="S59" s="99">
        <f t="shared" si="65"/>
        <v>51.300000000000004</v>
      </c>
      <c r="T59" s="101">
        <f t="shared" si="10"/>
        <v>54.15</v>
      </c>
      <c r="U59" s="102">
        <f t="shared" si="65"/>
        <v>57</v>
      </c>
    </row>
    <row r="60" spans="1:21" ht="21" customHeight="1">
      <c r="A60" s="362"/>
      <c r="B60" s="94">
        <v>58</v>
      </c>
      <c r="C60" s="95">
        <f>$B$60*C2</f>
        <v>5.8000000000000007</v>
      </c>
      <c r="D60" s="96">
        <f t="shared" si="1"/>
        <v>8.6999999999999993</v>
      </c>
      <c r="E60" s="97">
        <f t="shared" ref="E60:U60" si="66">$B$60*E2</f>
        <v>11.600000000000001</v>
      </c>
      <c r="F60" s="98">
        <f t="shared" si="3"/>
        <v>14.5</v>
      </c>
      <c r="G60" s="99">
        <f t="shared" si="66"/>
        <v>17.399999999999999</v>
      </c>
      <c r="H60" s="100">
        <f t="shared" si="4"/>
        <v>20.299999999999997</v>
      </c>
      <c r="I60" s="97">
        <f t="shared" si="66"/>
        <v>23.200000000000003</v>
      </c>
      <c r="J60" s="98">
        <f t="shared" si="5"/>
        <v>26.1</v>
      </c>
      <c r="K60" s="99">
        <f t="shared" si="66"/>
        <v>29</v>
      </c>
      <c r="L60" s="100">
        <f t="shared" si="6"/>
        <v>31.900000000000002</v>
      </c>
      <c r="M60" s="97">
        <f t="shared" si="66"/>
        <v>34.799999999999997</v>
      </c>
      <c r="N60" s="98">
        <f t="shared" si="7"/>
        <v>37.700000000000003</v>
      </c>
      <c r="O60" s="99">
        <f t="shared" si="66"/>
        <v>40.599999999999994</v>
      </c>
      <c r="P60" s="100">
        <f t="shared" si="8"/>
        <v>43.5</v>
      </c>
      <c r="Q60" s="97">
        <f t="shared" si="66"/>
        <v>46.400000000000006</v>
      </c>
      <c r="R60" s="98">
        <f t="shared" si="9"/>
        <v>49.3</v>
      </c>
      <c r="S60" s="99">
        <f t="shared" si="66"/>
        <v>52.2</v>
      </c>
      <c r="T60" s="101">
        <f t="shared" si="10"/>
        <v>55.099999999999994</v>
      </c>
      <c r="U60" s="102">
        <f t="shared" si="66"/>
        <v>58</v>
      </c>
    </row>
    <row r="61" spans="1:21" ht="21" customHeight="1">
      <c r="A61" s="362"/>
      <c r="B61" s="94">
        <v>59</v>
      </c>
      <c r="C61" s="95">
        <f>$B$61*C2</f>
        <v>5.9</v>
      </c>
      <c r="D61" s="96">
        <f t="shared" si="1"/>
        <v>8.85</v>
      </c>
      <c r="E61" s="97">
        <f t="shared" ref="E61:U61" si="67">$B$61*E2</f>
        <v>11.8</v>
      </c>
      <c r="F61" s="98">
        <f t="shared" si="3"/>
        <v>14.75</v>
      </c>
      <c r="G61" s="99">
        <f t="shared" si="67"/>
        <v>17.7</v>
      </c>
      <c r="H61" s="100">
        <f t="shared" si="4"/>
        <v>20.65</v>
      </c>
      <c r="I61" s="97">
        <f t="shared" si="67"/>
        <v>23.6</v>
      </c>
      <c r="J61" s="98">
        <f t="shared" si="5"/>
        <v>26.55</v>
      </c>
      <c r="K61" s="99">
        <f t="shared" si="67"/>
        <v>29.5</v>
      </c>
      <c r="L61" s="100">
        <f t="shared" si="6"/>
        <v>32.450000000000003</v>
      </c>
      <c r="M61" s="97">
        <f t="shared" si="67"/>
        <v>35.4</v>
      </c>
      <c r="N61" s="98">
        <f t="shared" si="7"/>
        <v>38.35</v>
      </c>
      <c r="O61" s="99">
        <f t="shared" si="67"/>
        <v>41.3</v>
      </c>
      <c r="P61" s="100">
        <f t="shared" si="8"/>
        <v>44.25</v>
      </c>
      <c r="Q61" s="97">
        <f t="shared" si="67"/>
        <v>47.2</v>
      </c>
      <c r="R61" s="98">
        <f t="shared" si="9"/>
        <v>50.15</v>
      </c>
      <c r="S61" s="99">
        <f t="shared" si="67"/>
        <v>53.1</v>
      </c>
      <c r="T61" s="101">
        <f t="shared" si="10"/>
        <v>56.05</v>
      </c>
      <c r="U61" s="102">
        <f t="shared" si="67"/>
        <v>59</v>
      </c>
    </row>
    <row r="62" spans="1:21" ht="21" customHeight="1" thickBot="1">
      <c r="A62" s="363"/>
      <c r="B62" s="112">
        <v>60</v>
      </c>
      <c r="C62" s="113">
        <f>$B$62*C2</f>
        <v>6</v>
      </c>
      <c r="D62" s="114">
        <f t="shared" si="1"/>
        <v>9</v>
      </c>
      <c r="E62" s="115">
        <f t="shared" ref="E62:U62" si="68">$B$62*E2</f>
        <v>12</v>
      </c>
      <c r="F62" s="116">
        <f t="shared" si="3"/>
        <v>15</v>
      </c>
      <c r="G62" s="117">
        <f t="shared" si="68"/>
        <v>18</v>
      </c>
      <c r="H62" s="118">
        <f t="shared" si="4"/>
        <v>21</v>
      </c>
      <c r="I62" s="115">
        <f t="shared" si="68"/>
        <v>24</v>
      </c>
      <c r="J62" s="116">
        <f t="shared" si="5"/>
        <v>27</v>
      </c>
      <c r="K62" s="117">
        <f t="shared" si="68"/>
        <v>30</v>
      </c>
      <c r="L62" s="118">
        <f t="shared" si="6"/>
        <v>33</v>
      </c>
      <c r="M62" s="115">
        <f t="shared" si="68"/>
        <v>36</v>
      </c>
      <c r="N62" s="116">
        <f t="shared" si="7"/>
        <v>39</v>
      </c>
      <c r="O62" s="117">
        <f t="shared" si="68"/>
        <v>42</v>
      </c>
      <c r="P62" s="118">
        <f t="shared" si="8"/>
        <v>45</v>
      </c>
      <c r="Q62" s="115">
        <f t="shared" si="68"/>
        <v>48</v>
      </c>
      <c r="R62" s="116">
        <f t="shared" si="9"/>
        <v>51</v>
      </c>
      <c r="S62" s="117">
        <f t="shared" si="68"/>
        <v>54</v>
      </c>
      <c r="T62" s="119">
        <f t="shared" si="10"/>
        <v>57</v>
      </c>
      <c r="U62" s="120">
        <f t="shared" si="68"/>
        <v>60</v>
      </c>
    </row>
  </sheetData>
  <mergeCells count="2">
    <mergeCell ref="C1:U1"/>
    <mergeCell ref="A3:A62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="80" zoomScaleNormal="80" workbookViewId="0">
      <selection activeCell="B3" sqref="B3"/>
    </sheetView>
  </sheetViews>
  <sheetFormatPr defaultRowHeight="14.25"/>
  <cols>
    <col min="1" max="1" width="8.59765625" style="1" customWidth="1"/>
    <col min="2" max="2" width="9.296875" style="1" customWidth="1"/>
    <col min="3" max="8" width="13.19921875" style="1" customWidth="1"/>
    <col min="9" max="16384" width="8.796875" style="1"/>
  </cols>
  <sheetData>
    <row r="1" spans="1:9" ht="35.25" customHeight="1" thickBot="1">
      <c r="C1" s="364" t="s">
        <v>238</v>
      </c>
      <c r="D1" s="364"/>
      <c r="E1" s="364"/>
      <c r="F1" s="365" t="s">
        <v>239</v>
      </c>
      <c r="G1" s="365"/>
      <c r="H1" s="365"/>
    </row>
    <row r="2" spans="1:9" ht="59.25" customHeight="1" thickBot="1">
      <c r="C2" s="366" t="s">
        <v>240</v>
      </c>
      <c r="D2" s="366"/>
      <c r="E2" s="366"/>
      <c r="F2" s="366"/>
      <c r="G2" s="366"/>
      <c r="H2" s="366"/>
    </row>
    <row r="3" spans="1:9" s="123" customFormat="1" ht="45.75" customHeight="1" thickBot="1">
      <c r="C3" s="124" t="s">
        <v>241</v>
      </c>
      <c r="D3" s="125" t="s">
        <v>242</v>
      </c>
      <c r="E3" s="126" t="s">
        <v>243</v>
      </c>
      <c r="F3" s="124" t="s">
        <v>244</v>
      </c>
      <c r="G3" s="125" t="s">
        <v>245</v>
      </c>
      <c r="H3" s="126" t="s">
        <v>246</v>
      </c>
    </row>
    <row r="4" spans="1:9" ht="36" customHeight="1" thickBot="1">
      <c r="C4" s="127">
        <v>0.4</v>
      </c>
      <c r="D4" s="127">
        <v>0.5</v>
      </c>
      <c r="E4" s="127">
        <v>0.5</v>
      </c>
      <c r="F4" s="127">
        <v>0.2</v>
      </c>
      <c r="G4" s="127">
        <v>0.2</v>
      </c>
      <c r="H4" s="127">
        <v>0.2</v>
      </c>
    </row>
    <row r="5" spans="1:9" ht="19.5" customHeight="1">
      <c r="A5" s="367" t="s">
        <v>247</v>
      </c>
      <c r="B5" s="128">
        <v>1</v>
      </c>
      <c r="C5" s="129">
        <f t="shared" ref="C5:H5" si="0">$B$5*C4</f>
        <v>0.4</v>
      </c>
      <c r="D5" s="130">
        <f t="shared" si="0"/>
        <v>0.5</v>
      </c>
      <c r="E5" s="131">
        <f t="shared" si="0"/>
        <v>0.5</v>
      </c>
      <c r="F5" s="129">
        <f t="shared" si="0"/>
        <v>0.2</v>
      </c>
      <c r="G5" s="130">
        <f t="shared" si="0"/>
        <v>0.2</v>
      </c>
      <c r="H5" s="131">
        <f t="shared" si="0"/>
        <v>0.2</v>
      </c>
    </row>
    <row r="6" spans="1:9" ht="19.5" customHeight="1">
      <c r="A6" s="368"/>
      <c r="B6" s="142">
        <v>2</v>
      </c>
      <c r="C6" s="136">
        <f t="shared" ref="C6:H6" si="1">$B$6*C4</f>
        <v>0.8</v>
      </c>
      <c r="D6" s="137">
        <f t="shared" si="1"/>
        <v>1</v>
      </c>
      <c r="E6" s="138">
        <f t="shared" si="1"/>
        <v>1</v>
      </c>
      <c r="F6" s="136">
        <f t="shared" si="1"/>
        <v>0.4</v>
      </c>
      <c r="G6" s="137">
        <f t="shared" si="1"/>
        <v>0.4</v>
      </c>
      <c r="H6" s="138">
        <f t="shared" si="1"/>
        <v>0.4</v>
      </c>
    </row>
    <row r="7" spans="1:9" ht="19.5" customHeight="1">
      <c r="A7" s="368"/>
      <c r="B7" s="132">
        <v>3</v>
      </c>
      <c r="C7" s="133">
        <f t="shared" ref="C7:H7" si="2">$B$8*C4</f>
        <v>1.6</v>
      </c>
      <c r="D7" s="134">
        <f t="shared" si="2"/>
        <v>2</v>
      </c>
      <c r="E7" s="135">
        <f t="shared" si="2"/>
        <v>2</v>
      </c>
      <c r="F7" s="133">
        <f t="shared" si="2"/>
        <v>0.8</v>
      </c>
      <c r="G7" s="134">
        <f t="shared" si="2"/>
        <v>0.8</v>
      </c>
      <c r="H7" s="135">
        <f t="shared" si="2"/>
        <v>0.8</v>
      </c>
    </row>
    <row r="8" spans="1:9" ht="19.5" customHeight="1">
      <c r="A8" s="368"/>
      <c r="B8" s="142">
        <v>4</v>
      </c>
      <c r="C8" s="136">
        <f t="shared" ref="C8:H8" si="3">$B$8*C4</f>
        <v>1.6</v>
      </c>
      <c r="D8" s="137">
        <f t="shared" si="3"/>
        <v>2</v>
      </c>
      <c r="E8" s="138">
        <f t="shared" si="3"/>
        <v>2</v>
      </c>
      <c r="F8" s="136">
        <f t="shared" si="3"/>
        <v>0.8</v>
      </c>
      <c r="G8" s="137">
        <f t="shared" si="3"/>
        <v>0.8</v>
      </c>
      <c r="H8" s="138">
        <f t="shared" si="3"/>
        <v>0.8</v>
      </c>
    </row>
    <row r="9" spans="1:9" ht="19.5" customHeight="1">
      <c r="A9" s="368"/>
      <c r="B9" s="132">
        <v>5</v>
      </c>
      <c r="C9" s="133">
        <f>$B$9*C4</f>
        <v>2</v>
      </c>
      <c r="D9" s="134">
        <f t="shared" ref="D9:H9" si="4">$B$9*D4</f>
        <v>2.5</v>
      </c>
      <c r="E9" s="135">
        <f t="shared" si="4"/>
        <v>2.5</v>
      </c>
      <c r="F9" s="133">
        <f t="shared" si="4"/>
        <v>1</v>
      </c>
      <c r="G9" s="134">
        <f t="shared" si="4"/>
        <v>1</v>
      </c>
      <c r="H9" s="135">
        <f t="shared" si="4"/>
        <v>1</v>
      </c>
    </row>
    <row r="10" spans="1:9" ht="19.5" customHeight="1">
      <c r="A10" s="368"/>
      <c r="B10" s="142">
        <v>6</v>
      </c>
      <c r="C10" s="136">
        <f t="shared" ref="C10:H10" si="5">$B$10*C4</f>
        <v>2.4000000000000004</v>
      </c>
      <c r="D10" s="137">
        <f t="shared" si="5"/>
        <v>3</v>
      </c>
      <c r="E10" s="138">
        <f t="shared" si="5"/>
        <v>3</v>
      </c>
      <c r="F10" s="136">
        <f t="shared" si="5"/>
        <v>1.2000000000000002</v>
      </c>
      <c r="G10" s="137">
        <f t="shared" si="5"/>
        <v>1.2000000000000002</v>
      </c>
      <c r="H10" s="138">
        <f t="shared" si="5"/>
        <v>1.2000000000000002</v>
      </c>
    </row>
    <row r="11" spans="1:9" ht="19.5" customHeight="1">
      <c r="A11" s="368"/>
      <c r="B11" s="132">
        <v>7</v>
      </c>
      <c r="C11" s="133">
        <f t="shared" ref="C11:H11" si="6">$B$11*C4</f>
        <v>2.8000000000000003</v>
      </c>
      <c r="D11" s="134">
        <f t="shared" si="6"/>
        <v>3.5</v>
      </c>
      <c r="E11" s="135">
        <f t="shared" si="6"/>
        <v>3.5</v>
      </c>
      <c r="F11" s="133">
        <f t="shared" si="6"/>
        <v>1.4000000000000001</v>
      </c>
      <c r="G11" s="134">
        <f t="shared" si="6"/>
        <v>1.4000000000000001</v>
      </c>
      <c r="H11" s="135">
        <f t="shared" si="6"/>
        <v>1.4000000000000001</v>
      </c>
    </row>
    <row r="12" spans="1:9" ht="19.5" customHeight="1">
      <c r="A12" s="368"/>
      <c r="B12" s="142">
        <v>8</v>
      </c>
      <c r="C12" s="136">
        <f t="shared" ref="C12:H12" si="7">$B$12*C4</f>
        <v>3.2</v>
      </c>
      <c r="D12" s="137">
        <f t="shared" si="7"/>
        <v>4</v>
      </c>
      <c r="E12" s="138">
        <f t="shared" si="7"/>
        <v>4</v>
      </c>
      <c r="F12" s="136">
        <f t="shared" si="7"/>
        <v>1.6</v>
      </c>
      <c r="G12" s="137">
        <f t="shared" si="7"/>
        <v>1.6</v>
      </c>
      <c r="H12" s="138">
        <f t="shared" si="7"/>
        <v>1.6</v>
      </c>
    </row>
    <row r="13" spans="1:9" ht="19.5" customHeight="1">
      <c r="A13" s="368"/>
      <c r="B13" s="132">
        <v>9</v>
      </c>
      <c r="C13" s="133">
        <f t="shared" ref="C13:H13" si="8">$B$13*C4</f>
        <v>3.6</v>
      </c>
      <c r="D13" s="134">
        <f t="shared" si="8"/>
        <v>4.5</v>
      </c>
      <c r="E13" s="135">
        <f t="shared" si="8"/>
        <v>4.5</v>
      </c>
      <c r="F13" s="133">
        <f t="shared" si="8"/>
        <v>1.8</v>
      </c>
      <c r="G13" s="134">
        <f t="shared" si="8"/>
        <v>1.8</v>
      </c>
      <c r="H13" s="135">
        <f t="shared" si="8"/>
        <v>1.8</v>
      </c>
    </row>
    <row r="14" spans="1:9" ht="19.5" customHeight="1">
      <c r="A14" s="368"/>
      <c r="B14" s="142">
        <v>10</v>
      </c>
      <c r="C14" s="136">
        <f t="shared" ref="C14:H14" si="9">$B$14*C4</f>
        <v>4</v>
      </c>
      <c r="D14" s="137">
        <f t="shared" si="9"/>
        <v>5</v>
      </c>
      <c r="E14" s="138">
        <f t="shared" si="9"/>
        <v>5</v>
      </c>
      <c r="F14" s="136">
        <f t="shared" si="9"/>
        <v>2</v>
      </c>
      <c r="G14" s="137">
        <f t="shared" si="9"/>
        <v>2</v>
      </c>
      <c r="H14" s="138">
        <f t="shared" si="9"/>
        <v>2</v>
      </c>
      <c r="I14" s="2"/>
    </row>
    <row r="15" spans="1:9" ht="19.5" customHeight="1">
      <c r="A15" s="368"/>
      <c r="B15" s="132">
        <v>11</v>
      </c>
      <c r="C15" s="133">
        <f t="shared" ref="C15:H15" si="10">$B$15*C4</f>
        <v>4.4000000000000004</v>
      </c>
      <c r="D15" s="134">
        <f t="shared" si="10"/>
        <v>5.5</v>
      </c>
      <c r="E15" s="135">
        <f t="shared" si="10"/>
        <v>5.5</v>
      </c>
      <c r="F15" s="133">
        <f t="shared" si="10"/>
        <v>2.2000000000000002</v>
      </c>
      <c r="G15" s="134">
        <f t="shared" si="10"/>
        <v>2.2000000000000002</v>
      </c>
      <c r="H15" s="135">
        <f t="shared" si="10"/>
        <v>2.2000000000000002</v>
      </c>
    </row>
    <row r="16" spans="1:9" ht="19.5" customHeight="1">
      <c r="A16" s="368"/>
      <c r="B16" s="142">
        <v>12</v>
      </c>
      <c r="C16" s="136">
        <f t="shared" ref="C16:H16" si="11">$B$16*C4</f>
        <v>4.8000000000000007</v>
      </c>
      <c r="D16" s="137">
        <f t="shared" si="11"/>
        <v>6</v>
      </c>
      <c r="E16" s="138">
        <f t="shared" si="11"/>
        <v>6</v>
      </c>
      <c r="F16" s="136">
        <f t="shared" si="11"/>
        <v>2.4000000000000004</v>
      </c>
      <c r="G16" s="137">
        <f t="shared" si="11"/>
        <v>2.4000000000000004</v>
      </c>
      <c r="H16" s="138">
        <f t="shared" si="11"/>
        <v>2.4000000000000004</v>
      </c>
    </row>
    <row r="17" spans="1:8" ht="19.5" customHeight="1">
      <c r="A17" s="368"/>
      <c r="B17" s="132">
        <v>13</v>
      </c>
      <c r="C17" s="133">
        <f t="shared" ref="C17:H17" si="12">$B$17*C4</f>
        <v>5.2</v>
      </c>
      <c r="D17" s="134">
        <f t="shared" si="12"/>
        <v>6.5</v>
      </c>
      <c r="E17" s="135">
        <f t="shared" si="12"/>
        <v>6.5</v>
      </c>
      <c r="F17" s="133">
        <f t="shared" si="12"/>
        <v>2.6</v>
      </c>
      <c r="G17" s="134">
        <f t="shared" si="12"/>
        <v>2.6</v>
      </c>
      <c r="H17" s="135">
        <f t="shared" si="12"/>
        <v>2.6</v>
      </c>
    </row>
    <row r="18" spans="1:8" ht="19.5" customHeight="1">
      <c r="A18" s="368"/>
      <c r="B18" s="142">
        <v>14</v>
      </c>
      <c r="C18" s="136">
        <f t="shared" ref="C18:H18" si="13">$B$18*C4</f>
        <v>5.6000000000000005</v>
      </c>
      <c r="D18" s="137">
        <f t="shared" si="13"/>
        <v>7</v>
      </c>
      <c r="E18" s="138">
        <f t="shared" si="13"/>
        <v>7</v>
      </c>
      <c r="F18" s="136">
        <f t="shared" si="13"/>
        <v>2.8000000000000003</v>
      </c>
      <c r="G18" s="137">
        <f t="shared" si="13"/>
        <v>2.8000000000000003</v>
      </c>
      <c r="H18" s="138">
        <f t="shared" si="13"/>
        <v>2.8000000000000003</v>
      </c>
    </row>
    <row r="19" spans="1:8" ht="19.5" customHeight="1">
      <c r="A19" s="368"/>
      <c r="B19" s="132">
        <v>15</v>
      </c>
      <c r="C19" s="133">
        <f t="shared" ref="C19:H19" si="14">$B$19*C4</f>
        <v>6</v>
      </c>
      <c r="D19" s="134">
        <f t="shared" si="14"/>
        <v>7.5</v>
      </c>
      <c r="E19" s="135">
        <f t="shared" si="14"/>
        <v>7.5</v>
      </c>
      <c r="F19" s="133">
        <f t="shared" si="14"/>
        <v>3</v>
      </c>
      <c r="G19" s="134">
        <f t="shared" si="14"/>
        <v>3</v>
      </c>
      <c r="H19" s="135">
        <f t="shared" si="14"/>
        <v>3</v>
      </c>
    </row>
    <row r="20" spans="1:8" ht="19.5" customHeight="1">
      <c r="A20" s="368"/>
      <c r="B20" s="142">
        <v>16</v>
      </c>
      <c r="C20" s="136">
        <f t="shared" ref="C20:H20" si="15">$B$20*C4</f>
        <v>6.4</v>
      </c>
      <c r="D20" s="137">
        <f t="shared" si="15"/>
        <v>8</v>
      </c>
      <c r="E20" s="138">
        <f t="shared" si="15"/>
        <v>8</v>
      </c>
      <c r="F20" s="136">
        <f t="shared" si="15"/>
        <v>3.2</v>
      </c>
      <c r="G20" s="137">
        <f t="shared" si="15"/>
        <v>3.2</v>
      </c>
      <c r="H20" s="138">
        <f t="shared" si="15"/>
        <v>3.2</v>
      </c>
    </row>
    <row r="21" spans="1:8" ht="19.5" customHeight="1">
      <c r="A21" s="368"/>
      <c r="B21" s="132">
        <v>17</v>
      </c>
      <c r="C21" s="133">
        <f t="shared" ref="C21:H21" si="16">$B$21*C4</f>
        <v>6.8000000000000007</v>
      </c>
      <c r="D21" s="134">
        <f t="shared" si="16"/>
        <v>8.5</v>
      </c>
      <c r="E21" s="135">
        <f t="shared" si="16"/>
        <v>8.5</v>
      </c>
      <c r="F21" s="133">
        <f t="shared" si="16"/>
        <v>3.4000000000000004</v>
      </c>
      <c r="G21" s="134">
        <f t="shared" si="16"/>
        <v>3.4000000000000004</v>
      </c>
      <c r="H21" s="135">
        <f t="shared" si="16"/>
        <v>3.4000000000000004</v>
      </c>
    </row>
    <row r="22" spans="1:8" ht="19.5" customHeight="1">
      <c r="A22" s="368"/>
      <c r="B22" s="142">
        <v>18</v>
      </c>
      <c r="C22" s="136">
        <f t="shared" ref="C22:H22" si="17">$B$22*C4</f>
        <v>7.2</v>
      </c>
      <c r="D22" s="137">
        <f t="shared" si="17"/>
        <v>9</v>
      </c>
      <c r="E22" s="138">
        <f t="shared" si="17"/>
        <v>9</v>
      </c>
      <c r="F22" s="136">
        <f t="shared" si="17"/>
        <v>3.6</v>
      </c>
      <c r="G22" s="137">
        <f t="shared" si="17"/>
        <v>3.6</v>
      </c>
      <c r="H22" s="138">
        <f t="shared" si="17"/>
        <v>3.6</v>
      </c>
    </row>
    <row r="23" spans="1:8" ht="19.5" customHeight="1">
      <c r="A23" s="368"/>
      <c r="B23" s="132">
        <v>19</v>
      </c>
      <c r="C23" s="133">
        <f t="shared" ref="C23:H23" si="18">$B$23*C4</f>
        <v>7.6000000000000005</v>
      </c>
      <c r="D23" s="134">
        <f t="shared" si="18"/>
        <v>9.5</v>
      </c>
      <c r="E23" s="135">
        <f t="shared" si="18"/>
        <v>9.5</v>
      </c>
      <c r="F23" s="133">
        <f t="shared" si="18"/>
        <v>3.8000000000000003</v>
      </c>
      <c r="G23" s="134">
        <f t="shared" si="18"/>
        <v>3.8000000000000003</v>
      </c>
      <c r="H23" s="135">
        <f t="shared" si="18"/>
        <v>3.8000000000000003</v>
      </c>
    </row>
    <row r="24" spans="1:8" ht="19.5" customHeight="1">
      <c r="A24" s="368"/>
      <c r="B24" s="142">
        <v>20</v>
      </c>
      <c r="C24" s="136">
        <f t="shared" ref="C24:H24" si="19">$B$24*C4</f>
        <v>8</v>
      </c>
      <c r="D24" s="137">
        <f t="shared" si="19"/>
        <v>10</v>
      </c>
      <c r="E24" s="138">
        <f t="shared" si="19"/>
        <v>10</v>
      </c>
      <c r="F24" s="136">
        <f t="shared" si="19"/>
        <v>4</v>
      </c>
      <c r="G24" s="137">
        <f t="shared" si="19"/>
        <v>4</v>
      </c>
      <c r="H24" s="138">
        <f t="shared" si="19"/>
        <v>4</v>
      </c>
    </row>
    <row r="25" spans="1:8" ht="19.5" customHeight="1">
      <c r="A25" s="368"/>
      <c r="B25" s="132">
        <v>21</v>
      </c>
      <c r="C25" s="133">
        <f t="shared" ref="C25:H25" si="20">$B$25*C4</f>
        <v>8.4</v>
      </c>
      <c r="D25" s="134">
        <f t="shared" si="20"/>
        <v>10.5</v>
      </c>
      <c r="E25" s="135">
        <f t="shared" si="20"/>
        <v>10.5</v>
      </c>
      <c r="F25" s="133">
        <f t="shared" si="20"/>
        <v>4.2</v>
      </c>
      <c r="G25" s="134">
        <f t="shared" si="20"/>
        <v>4.2</v>
      </c>
      <c r="H25" s="135">
        <f t="shared" si="20"/>
        <v>4.2</v>
      </c>
    </row>
    <row r="26" spans="1:8" ht="19.5" customHeight="1">
      <c r="A26" s="368"/>
      <c r="B26" s="142">
        <v>22</v>
      </c>
      <c r="C26" s="136">
        <f t="shared" ref="C26:H26" si="21">$B$26*C4</f>
        <v>8.8000000000000007</v>
      </c>
      <c r="D26" s="137">
        <f t="shared" si="21"/>
        <v>11</v>
      </c>
      <c r="E26" s="138">
        <f t="shared" si="21"/>
        <v>11</v>
      </c>
      <c r="F26" s="136">
        <f t="shared" si="21"/>
        <v>4.4000000000000004</v>
      </c>
      <c r="G26" s="137">
        <f t="shared" si="21"/>
        <v>4.4000000000000004</v>
      </c>
      <c r="H26" s="138">
        <f t="shared" si="21"/>
        <v>4.4000000000000004</v>
      </c>
    </row>
    <row r="27" spans="1:8" ht="19.5" customHeight="1">
      <c r="A27" s="368"/>
      <c r="B27" s="132">
        <v>23</v>
      </c>
      <c r="C27" s="133">
        <f t="shared" ref="C27:H27" si="22">$B$27*C4</f>
        <v>9.2000000000000011</v>
      </c>
      <c r="D27" s="134">
        <f t="shared" si="22"/>
        <v>11.5</v>
      </c>
      <c r="E27" s="135">
        <f t="shared" si="22"/>
        <v>11.5</v>
      </c>
      <c r="F27" s="133">
        <f t="shared" si="22"/>
        <v>4.6000000000000005</v>
      </c>
      <c r="G27" s="134">
        <f t="shared" si="22"/>
        <v>4.6000000000000005</v>
      </c>
      <c r="H27" s="135">
        <f t="shared" si="22"/>
        <v>4.6000000000000005</v>
      </c>
    </row>
    <row r="28" spans="1:8" ht="19.5" customHeight="1">
      <c r="A28" s="368"/>
      <c r="B28" s="142">
        <v>24</v>
      </c>
      <c r="C28" s="136">
        <f t="shared" ref="C28:H28" si="23">$B$28*C4</f>
        <v>9.6000000000000014</v>
      </c>
      <c r="D28" s="137">
        <f t="shared" si="23"/>
        <v>12</v>
      </c>
      <c r="E28" s="138">
        <f t="shared" si="23"/>
        <v>12</v>
      </c>
      <c r="F28" s="136">
        <f t="shared" si="23"/>
        <v>4.8000000000000007</v>
      </c>
      <c r="G28" s="137">
        <f t="shared" si="23"/>
        <v>4.8000000000000007</v>
      </c>
      <c r="H28" s="138">
        <f t="shared" si="23"/>
        <v>4.8000000000000007</v>
      </c>
    </row>
    <row r="29" spans="1:8" ht="19.5" customHeight="1">
      <c r="A29" s="368"/>
      <c r="B29" s="132">
        <v>25</v>
      </c>
      <c r="C29" s="133">
        <f t="shared" ref="C29:H29" si="24">$B$29*C4</f>
        <v>10</v>
      </c>
      <c r="D29" s="134">
        <f t="shared" si="24"/>
        <v>12.5</v>
      </c>
      <c r="E29" s="135">
        <f t="shared" si="24"/>
        <v>12.5</v>
      </c>
      <c r="F29" s="133">
        <f t="shared" si="24"/>
        <v>5</v>
      </c>
      <c r="G29" s="134">
        <f t="shared" si="24"/>
        <v>5</v>
      </c>
      <c r="H29" s="135">
        <f t="shared" si="24"/>
        <v>5</v>
      </c>
    </row>
    <row r="30" spans="1:8" ht="19.5" customHeight="1">
      <c r="A30" s="368"/>
      <c r="B30" s="142">
        <v>26</v>
      </c>
      <c r="C30" s="136">
        <f t="shared" ref="C30:H30" si="25">$B$30*C4</f>
        <v>10.4</v>
      </c>
      <c r="D30" s="137">
        <f t="shared" si="25"/>
        <v>13</v>
      </c>
      <c r="E30" s="138">
        <f t="shared" si="25"/>
        <v>13</v>
      </c>
      <c r="F30" s="136">
        <f t="shared" si="25"/>
        <v>5.2</v>
      </c>
      <c r="G30" s="137">
        <f t="shared" si="25"/>
        <v>5.2</v>
      </c>
      <c r="H30" s="138">
        <f t="shared" si="25"/>
        <v>5.2</v>
      </c>
    </row>
    <row r="31" spans="1:8" ht="19.5" customHeight="1">
      <c r="A31" s="368"/>
      <c r="B31" s="132">
        <v>27</v>
      </c>
      <c r="C31" s="133">
        <f t="shared" ref="C31:H31" si="26">$B$31*C4</f>
        <v>10.8</v>
      </c>
      <c r="D31" s="134">
        <f t="shared" si="26"/>
        <v>13.5</v>
      </c>
      <c r="E31" s="135">
        <f t="shared" si="26"/>
        <v>13.5</v>
      </c>
      <c r="F31" s="133">
        <f t="shared" si="26"/>
        <v>5.4</v>
      </c>
      <c r="G31" s="134">
        <f t="shared" si="26"/>
        <v>5.4</v>
      </c>
      <c r="H31" s="135">
        <f t="shared" si="26"/>
        <v>5.4</v>
      </c>
    </row>
    <row r="32" spans="1:8" ht="19.5" customHeight="1">
      <c r="A32" s="368"/>
      <c r="B32" s="142">
        <v>28</v>
      </c>
      <c r="C32" s="136">
        <f t="shared" ref="C32:H32" si="27">$B$32*C4</f>
        <v>11.200000000000001</v>
      </c>
      <c r="D32" s="137">
        <f t="shared" si="27"/>
        <v>14</v>
      </c>
      <c r="E32" s="138">
        <f t="shared" si="27"/>
        <v>14</v>
      </c>
      <c r="F32" s="136">
        <f t="shared" si="27"/>
        <v>5.6000000000000005</v>
      </c>
      <c r="G32" s="137">
        <f t="shared" si="27"/>
        <v>5.6000000000000005</v>
      </c>
      <c r="H32" s="138">
        <f t="shared" si="27"/>
        <v>5.6000000000000005</v>
      </c>
    </row>
    <row r="33" spans="1:8" ht="19.5" customHeight="1">
      <c r="A33" s="368"/>
      <c r="B33" s="132">
        <v>29</v>
      </c>
      <c r="C33" s="133">
        <f t="shared" ref="C33:H33" si="28">$B$33*C4</f>
        <v>11.600000000000001</v>
      </c>
      <c r="D33" s="134">
        <f t="shared" si="28"/>
        <v>14.5</v>
      </c>
      <c r="E33" s="135">
        <f t="shared" si="28"/>
        <v>14.5</v>
      </c>
      <c r="F33" s="133">
        <f t="shared" si="28"/>
        <v>5.8000000000000007</v>
      </c>
      <c r="G33" s="134">
        <f t="shared" si="28"/>
        <v>5.8000000000000007</v>
      </c>
      <c r="H33" s="135">
        <f t="shared" si="28"/>
        <v>5.8000000000000007</v>
      </c>
    </row>
    <row r="34" spans="1:8" ht="19.5" customHeight="1">
      <c r="A34" s="368"/>
      <c r="B34" s="142">
        <v>30</v>
      </c>
      <c r="C34" s="136">
        <f t="shared" ref="C34:H34" si="29">$B$34*C4</f>
        <v>12</v>
      </c>
      <c r="D34" s="137">
        <f t="shared" si="29"/>
        <v>15</v>
      </c>
      <c r="E34" s="138">
        <f t="shared" si="29"/>
        <v>15</v>
      </c>
      <c r="F34" s="136">
        <f t="shared" si="29"/>
        <v>6</v>
      </c>
      <c r="G34" s="137">
        <f t="shared" si="29"/>
        <v>6</v>
      </c>
      <c r="H34" s="138">
        <f t="shared" si="29"/>
        <v>6</v>
      </c>
    </row>
    <row r="35" spans="1:8" ht="19.5" customHeight="1">
      <c r="A35" s="369"/>
      <c r="B35" s="132">
        <v>31</v>
      </c>
      <c r="C35" s="133">
        <f t="shared" ref="C35:H35" si="30">$B$35*C4</f>
        <v>12.4</v>
      </c>
      <c r="D35" s="134">
        <f t="shared" si="30"/>
        <v>15.5</v>
      </c>
      <c r="E35" s="135">
        <f t="shared" si="30"/>
        <v>15.5</v>
      </c>
      <c r="F35" s="133">
        <f t="shared" si="30"/>
        <v>6.2</v>
      </c>
      <c r="G35" s="134">
        <f t="shared" si="30"/>
        <v>6.2</v>
      </c>
      <c r="H35" s="135">
        <f t="shared" si="30"/>
        <v>6.2</v>
      </c>
    </row>
    <row r="36" spans="1:8" ht="19.5" customHeight="1">
      <c r="A36" s="369"/>
      <c r="B36" s="142">
        <v>32</v>
      </c>
      <c r="C36" s="136">
        <f t="shared" ref="C36:H36" si="31">$B$36*C4</f>
        <v>12.8</v>
      </c>
      <c r="D36" s="137">
        <f t="shared" si="31"/>
        <v>16</v>
      </c>
      <c r="E36" s="138">
        <f t="shared" si="31"/>
        <v>16</v>
      </c>
      <c r="F36" s="136">
        <f t="shared" si="31"/>
        <v>6.4</v>
      </c>
      <c r="G36" s="137">
        <f t="shared" si="31"/>
        <v>6.4</v>
      </c>
      <c r="H36" s="138">
        <f t="shared" si="31"/>
        <v>6.4</v>
      </c>
    </row>
    <row r="37" spans="1:8" ht="19.5" customHeight="1">
      <c r="A37" s="369"/>
      <c r="B37" s="132">
        <v>33</v>
      </c>
      <c r="C37" s="133">
        <f t="shared" ref="C37:H37" si="32">$B$37*C4</f>
        <v>13.200000000000001</v>
      </c>
      <c r="D37" s="134">
        <f t="shared" si="32"/>
        <v>16.5</v>
      </c>
      <c r="E37" s="135">
        <f t="shared" si="32"/>
        <v>16.5</v>
      </c>
      <c r="F37" s="133">
        <f t="shared" si="32"/>
        <v>6.6000000000000005</v>
      </c>
      <c r="G37" s="134">
        <f t="shared" si="32"/>
        <v>6.6000000000000005</v>
      </c>
      <c r="H37" s="135">
        <f t="shared" si="32"/>
        <v>6.6000000000000005</v>
      </c>
    </row>
    <row r="38" spans="1:8" ht="19.5" customHeight="1">
      <c r="A38" s="369"/>
      <c r="B38" s="142">
        <v>34</v>
      </c>
      <c r="C38" s="136">
        <f t="shared" ref="C38:H38" si="33">$B$38*C4</f>
        <v>13.600000000000001</v>
      </c>
      <c r="D38" s="137">
        <f t="shared" si="33"/>
        <v>17</v>
      </c>
      <c r="E38" s="138">
        <f t="shared" si="33"/>
        <v>17</v>
      </c>
      <c r="F38" s="136">
        <f t="shared" si="33"/>
        <v>6.8000000000000007</v>
      </c>
      <c r="G38" s="137">
        <f t="shared" si="33"/>
        <v>6.8000000000000007</v>
      </c>
      <c r="H38" s="138">
        <f t="shared" si="33"/>
        <v>6.8000000000000007</v>
      </c>
    </row>
    <row r="39" spans="1:8" ht="19.5" customHeight="1">
      <c r="A39" s="369"/>
      <c r="B39" s="132">
        <v>35</v>
      </c>
      <c r="C39" s="133">
        <f t="shared" ref="C39:H39" si="34">$B$39*C4</f>
        <v>14</v>
      </c>
      <c r="D39" s="134">
        <f t="shared" si="34"/>
        <v>17.5</v>
      </c>
      <c r="E39" s="135">
        <f t="shared" si="34"/>
        <v>17.5</v>
      </c>
      <c r="F39" s="133">
        <f t="shared" si="34"/>
        <v>7</v>
      </c>
      <c r="G39" s="134">
        <f t="shared" si="34"/>
        <v>7</v>
      </c>
      <c r="H39" s="135">
        <f t="shared" si="34"/>
        <v>7</v>
      </c>
    </row>
    <row r="40" spans="1:8" ht="19.5" customHeight="1">
      <c r="A40" s="369"/>
      <c r="B40" s="142">
        <v>36</v>
      </c>
      <c r="C40" s="136">
        <f t="shared" ref="C40:H40" si="35">$B$40*C4</f>
        <v>14.4</v>
      </c>
      <c r="D40" s="137">
        <f t="shared" si="35"/>
        <v>18</v>
      </c>
      <c r="E40" s="138">
        <f t="shared" si="35"/>
        <v>18</v>
      </c>
      <c r="F40" s="136">
        <f t="shared" si="35"/>
        <v>7.2</v>
      </c>
      <c r="G40" s="137">
        <f t="shared" si="35"/>
        <v>7.2</v>
      </c>
      <c r="H40" s="138">
        <f t="shared" si="35"/>
        <v>7.2</v>
      </c>
    </row>
    <row r="41" spans="1:8" ht="19.5" customHeight="1">
      <c r="A41" s="369"/>
      <c r="B41" s="132">
        <v>37</v>
      </c>
      <c r="C41" s="133">
        <f t="shared" ref="C41:H41" si="36">$B$41*C4</f>
        <v>14.8</v>
      </c>
      <c r="D41" s="134">
        <f t="shared" si="36"/>
        <v>18.5</v>
      </c>
      <c r="E41" s="135">
        <f t="shared" si="36"/>
        <v>18.5</v>
      </c>
      <c r="F41" s="133">
        <f t="shared" si="36"/>
        <v>7.4</v>
      </c>
      <c r="G41" s="134">
        <f t="shared" si="36"/>
        <v>7.4</v>
      </c>
      <c r="H41" s="135">
        <f t="shared" si="36"/>
        <v>7.4</v>
      </c>
    </row>
    <row r="42" spans="1:8" ht="19.5" customHeight="1">
      <c r="A42" s="369"/>
      <c r="B42" s="142">
        <v>38</v>
      </c>
      <c r="C42" s="136">
        <f t="shared" ref="C42:H42" si="37">$B$42*C4</f>
        <v>15.200000000000001</v>
      </c>
      <c r="D42" s="137">
        <f t="shared" si="37"/>
        <v>19</v>
      </c>
      <c r="E42" s="138">
        <f t="shared" si="37"/>
        <v>19</v>
      </c>
      <c r="F42" s="136">
        <f t="shared" si="37"/>
        <v>7.6000000000000005</v>
      </c>
      <c r="G42" s="137">
        <f t="shared" si="37"/>
        <v>7.6000000000000005</v>
      </c>
      <c r="H42" s="138">
        <f t="shared" si="37"/>
        <v>7.6000000000000005</v>
      </c>
    </row>
    <row r="43" spans="1:8" ht="19.5" customHeight="1">
      <c r="A43" s="369"/>
      <c r="B43" s="132">
        <v>39</v>
      </c>
      <c r="C43" s="133">
        <f t="shared" ref="C43:H43" si="38">$B$43*C4</f>
        <v>15.600000000000001</v>
      </c>
      <c r="D43" s="134">
        <f t="shared" si="38"/>
        <v>19.5</v>
      </c>
      <c r="E43" s="135">
        <f t="shared" si="38"/>
        <v>19.5</v>
      </c>
      <c r="F43" s="133">
        <f t="shared" si="38"/>
        <v>7.8000000000000007</v>
      </c>
      <c r="G43" s="134">
        <f t="shared" si="38"/>
        <v>7.8000000000000007</v>
      </c>
      <c r="H43" s="135">
        <f t="shared" si="38"/>
        <v>7.8000000000000007</v>
      </c>
    </row>
    <row r="44" spans="1:8" ht="19.5" customHeight="1">
      <c r="A44" s="369"/>
      <c r="B44" s="142">
        <v>40</v>
      </c>
      <c r="C44" s="136">
        <f t="shared" ref="C44:H44" si="39">$B$44*C4</f>
        <v>16</v>
      </c>
      <c r="D44" s="137">
        <f t="shared" si="39"/>
        <v>20</v>
      </c>
      <c r="E44" s="138">
        <f t="shared" si="39"/>
        <v>20</v>
      </c>
      <c r="F44" s="136">
        <f t="shared" si="39"/>
        <v>8</v>
      </c>
      <c r="G44" s="137">
        <f t="shared" si="39"/>
        <v>8</v>
      </c>
      <c r="H44" s="138">
        <f t="shared" si="39"/>
        <v>8</v>
      </c>
    </row>
    <row r="45" spans="1:8" ht="19.5" customHeight="1">
      <c r="A45" s="369"/>
      <c r="B45" s="132">
        <v>41</v>
      </c>
      <c r="C45" s="133">
        <f t="shared" ref="C45:H45" si="40">$B$45*C4</f>
        <v>16.400000000000002</v>
      </c>
      <c r="D45" s="134">
        <f t="shared" si="40"/>
        <v>20.5</v>
      </c>
      <c r="E45" s="135">
        <f t="shared" si="40"/>
        <v>20.5</v>
      </c>
      <c r="F45" s="133">
        <f t="shared" si="40"/>
        <v>8.2000000000000011</v>
      </c>
      <c r="G45" s="134">
        <f t="shared" si="40"/>
        <v>8.2000000000000011</v>
      </c>
      <c r="H45" s="135">
        <f t="shared" si="40"/>
        <v>8.2000000000000011</v>
      </c>
    </row>
    <row r="46" spans="1:8" ht="19.5" customHeight="1">
      <c r="A46" s="369"/>
      <c r="B46" s="142">
        <v>42</v>
      </c>
      <c r="C46" s="136">
        <f t="shared" ref="C46:H46" si="41">$B$46*C4</f>
        <v>16.8</v>
      </c>
      <c r="D46" s="137">
        <f t="shared" si="41"/>
        <v>21</v>
      </c>
      <c r="E46" s="138">
        <f t="shared" si="41"/>
        <v>21</v>
      </c>
      <c r="F46" s="136">
        <f t="shared" si="41"/>
        <v>8.4</v>
      </c>
      <c r="G46" s="137">
        <f t="shared" si="41"/>
        <v>8.4</v>
      </c>
      <c r="H46" s="138">
        <f t="shared" si="41"/>
        <v>8.4</v>
      </c>
    </row>
    <row r="47" spans="1:8" ht="19.5" customHeight="1">
      <c r="A47" s="369"/>
      <c r="B47" s="132">
        <v>43</v>
      </c>
      <c r="C47" s="133">
        <f t="shared" ref="C47:H47" si="42">$B$47*C4</f>
        <v>17.2</v>
      </c>
      <c r="D47" s="134">
        <f t="shared" si="42"/>
        <v>21.5</v>
      </c>
      <c r="E47" s="135">
        <f t="shared" si="42"/>
        <v>21.5</v>
      </c>
      <c r="F47" s="133">
        <f t="shared" si="42"/>
        <v>8.6</v>
      </c>
      <c r="G47" s="134">
        <f t="shared" si="42"/>
        <v>8.6</v>
      </c>
      <c r="H47" s="135">
        <f t="shared" si="42"/>
        <v>8.6</v>
      </c>
    </row>
    <row r="48" spans="1:8" ht="19.5" customHeight="1">
      <c r="A48" s="369"/>
      <c r="B48" s="142">
        <v>44</v>
      </c>
      <c r="C48" s="136">
        <f t="shared" ref="C48:H48" si="43">$B$48*C4</f>
        <v>17.600000000000001</v>
      </c>
      <c r="D48" s="137">
        <f t="shared" si="43"/>
        <v>22</v>
      </c>
      <c r="E48" s="138">
        <f t="shared" si="43"/>
        <v>22</v>
      </c>
      <c r="F48" s="136">
        <f t="shared" si="43"/>
        <v>8.8000000000000007</v>
      </c>
      <c r="G48" s="137">
        <f t="shared" si="43"/>
        <v>8.8000000000000007</v>
      </c>
      <c r="H48" s="138">
        <f t="shared" si="43"/>
        <v>8.8000000000000007</v>
      </c>
    </row>
    <row r="49" spans="1:8" ht="19.5" customHeight="1">
      <c r="A49" s="369"/>
      <c r="B49" s="132">
        <v>45</v>
      </c>
      <c r="C49" s="133">
        <f t="shared" ref="C49:H49" si="44">$B$49*C4</f>
        <v>18</v>
      </c>
      <c r="D49" s="134">
        <f t="shared" si="44"/>
        <v>22.5</v>
      </c>
      <c r="E49" s="135">
        <f t="shared" si="44"/>
        <v>22.5</v>
      </c>
      <c r="F49" s="133">
        <f t="shared" si="44"/>
        <v>9</v>
      </c>
      <c r="G49" s="134">
        <f t="shared" si="44"/>
        <v>9</v>
      </c>
      <c r="H49" s="135">
        <f t="shared" si="44"/>
        <v>9</v>
      </c>
    </row>
    <row r="50" spans="1:8" ht="19.5" customHeight="1">
      <c r="A50" s="369"/>
      <c r="B50" s="142">
        <v>46</v>
      </c>
      <c r="C50" s="136">
        <f t="shared" ref="C50:H50" si="45">$B$50*C4</f>
        <v>18.400000000000002</v>
      </c>
      <c r="D50" s="137">
        <f t="shared" si="45"/>
        <v>23</v>
      </c>
      <c r="E50" s="138">
        <f t="shared" si="45"/>
        <v>23</v>
      </c>
      <c r="F50" s="136">
        <f t="shared" si="45"/>
        <v>9.2000000000000011</v>
      </c>
      <c r="G50" s="137">
        <f t="shared" si="45"/>
        <v>9.2000000000000011</v>
      </c>
      <c r="H50" s="138">
        <f t="shared" si="45"/>
        <v>9.2000000000000011</v>
      </c>
    </row>
    <row r="51" spans="1:8" ht="19.5" customHeight="1">
      <c r="A51" s="369"/>
      <c r="B51" s="132">
        <v>47</v>
      </c>
      <c r="C51" s="133">
        <f t="shared" ref="C51:H51" si="46">$B51*C4</f>
        <v>18.8</v>
      </c>
      <c r="D51" s="134">
        <f t="shared" si="46"/>
        <v>23.5</v>
      </c>
      <c r="E51" s="135">
        <f t="shared" si="46"/>
        <v>23.5</v>
      </c>
      <c r="F51" s="133">
        <f t="shared" si="46"/>
        <v>9.4</v>
      </c>
      <c r="G51" s="134">
        <f t="shared" si="46"/>
        <v>9.4</v>
      </c>
      <c r="H51" s="135">
        <f t="shared" si="46"/>
        <v>9.4</v>
      </c>
    </row>
    <row r="52" spans="1:8" ht="19.5" customHeight="1">
      <c r="A52" s="369"/>
      <c r="B52" s="142">
        <v>48</v>
      </c>
      <c r="C52" s="136">
        <f t="shared" ref="C52:H52" si="47">$B$52*C4</f>
        <v>19.200000000000003</v>
      </c>
      <c r="D52" s="137">
        <f t="shared" si="47"/>
        <v>24</v>
      </c>
      <c r="E52" s="138">
        <f t="shared" si="47"/>
        <v>24</v>
      </c>
      <c r="F52" s="136">
        <f t="shared" si="47"/>
        <v>9.6000000000000014</v>
      </c>
      <c r="G52" s="137">
        <f t="shared" si="47"/>
        <v>9.6000000000000014</v>
      </c>
      <c r="H52" s="138">
        <f t="shared" si="47"/>
        <v>9.6000000000000014</v>
      </c>
    </row>
    <row r="53" spans="1:8" ht="19.5" customHeight="1">
      <c r="A53" s="369"/>
      <c r="B53" s="132">
        <v>49</v>
      </c>
      <c r="C53" s="133">
        <f t="shared" ref="C53:H53" si="48">$B$53*C4</f>
        <v>19.600000000000001</v>
      </c>
      <c r="D53" s="134">
        <f t="shared" si="48"/>
        <v>24.5</v>
      </c>
      <c r="E53" s="135">
        <f t="shared" si="48"/>
        <v>24.5</v>
      </c>
      <c r="F53" s="133">
        <f t="shared" si="48"/>
        <v>9.8000000000000007</v>
      </c>
      <c r="G53" s="134">
        <f t="shared" si="48"/>
        <v>9.8000000000000007</v>
      </c>
      <c r="H53" s="135">
        <f t="shared" si="48"/>
        <v>9.8000000000000007</v>
      </c>
    </row>
    <row r="54" spans="1:8" ht="19.5" customHeight="1">
      <c r="A54" s="369"/>
      <c r="B54" s="142">
        <v>50</v>
      </c>
      <c r="C54" s="136">
        <f t="shared" ref="C54:H54" si="49">$B$54*C4</f>
        <v>20</v>
      </c>
      <c r="D54" s="137">
        <f t="shared" si="49"/>
        <v>25</v>
      </c>
      <c r="E54" s="138">
        <f t="shared" si="49"/>
        <v>25</v>
      </c>
      <c r="F54" s="136">
        <f t="shared" si="49"/>
        <v>10</v>
      </c>
      <c r="G54" s="137">
        <f t="shared" si="49"/>
        <v>10</v>
      </c>
      <c r="H54" s="138">
        <f t="shared" si="49"/>
        <v>10</v>
      </c>
    </row>
    <row r="55" spans="1:8" ht="19.5" customHeight="1">
      <c r="A55" s="369"/>
      <c r="B55" s="132">
        <v>51</v>
      </c>
      <c r="C55" s="133">
        <f t="shared" ref="C55:H55" si="50">$B$55*C4</f>
        <v>20.400000000000002</v>
      </c>
      <c r="D55" s="134">
        <f t="shared" si="50"/>
        <v>25.5</v>
      </c>
      <c r="E55" s="135">
        <f t="shared" si="50"/>
        <v>25.5</v>
      </c>
      <c r="F55" s="133">
        <f t="shared" si="50"/>
        <v>10.200000000000001</v>
      </c>
      <c r="G55" s="134">
        <f t="shared" si="50"/>
        <v>10.200000000000001</v>
      </c>
      <c r="H55" s="135">
        <f t="shared" si="50"/>
        <v>10.200000000000001</v>
      </c>
    </row>
    <row r="56" spans="1:8" ht="19.5" customHeight="1">
      <c r="A56" s="369"/>
      <c r="B56" s="142">
        <v>52</v>
      </c>
      <c r="C56" s="136">
        <f t="shared" ref="C56:H56" si="51">$B$56*C4</f>
        <v>20.8</v>
      </c>
      <c r="D56" s="137">
        <f t="shared" si="51"/>
        <v>26</v>
      </c>
      <c r="E56" s="138">
        <f t="shared" si="51"/>
        <v>26</v>
      </c>
      <c r="F56" s="136">
        <f t="shared" si="51"/>
        <v>10.4</v>
      </c>
      <c r="G56" s="137">
        <f t="shared" si="51"/>
        <v>10.4</v>
      </c>
      <c r="H56" s="138">
        <f t="shared" si="51"/>
        <v>10.4</v>
      </c>
    </row>
    <row r="57" spans="1:8" ht="19.5" customHeight="1">
      <c r="A57" s="369"/>
      <c r="B57" s="132">
        <v>53</v>
      </c>
      <c r="C57" s="133">
        <f t="shared" ref="C57:H57" si="52">$B$57*C4</f>
        <v>21.200000000000003</v>
      </c>
      <c r="D57" s="134">
        <f t="shared" si="52"/>
        <v>26.5</v>
      </c>
      <c r="E57" s="135">
        <f t="shared" si="52"/>
        <v>26.5</v>
      </c>
      <c r="F57" s="133">
        <f t="shared" si="52"/>
        <v>10.600000000000001</v>
      </c>
      <c r="G57" s="134">
        <f t="shared" si="52"/>
        <v>10.600000000000001</v>
      </c>
      <c r="H57" s="135">
        <f t="shared" si="52"/>
        <v>10.600000000000001</v>
      </c>
    </row>
    <row r="58" spans="1:8" ht="19.5" customHeight="1">
      <c r="A58" s="369"/>
      <c r="B58" s="142">
        <v>54</v>
      </c>
      <c r="C58" s="136">
        <f t="shared" ref="C58:H58" si="53">$B$58*C4</f>
        <v>21.6</v>
      </c>
      <c r="D58" s="137">
        <f t="shared" si="53"/>
        <v>27</v>
      </c>
      <c r="E58" s="138">
        <f t="shared" si="53"/>
        <v>27</v>
      </c>
      <c r="F58" s="136">
        <f t="shared" si="53"/>
        <v>10.8</v>
      </c>
      <c r="G58" s="137">
        <f t="shared" si="53"/>
        <v>10.8</v>
      </c>
      <c r="H58" s="138">
        <f t="shared" si="53"/>
        <v>10.8</v>
      </c>
    </row>
    <row r="59" spans="1:8" ht="19.5" customHeight="1">
      <c r="A59" s="369"/>
      <c r="B59" s="132">
        <v>55</v>
      </c>
      <c r="C59" s="133">
        <f t="shared" ref="C59:H59" si="54">$B$59*C4</f>
        <v>22</v>
      </c>
      <c r="D59" s="134">
        <f t="shared" si="54"/>
        <v>27.5</v>
      </c>
      <c r="E59" s="135">
        <f t="shared" si="54"/>
        <v>27.5</v>
      </c>
      <c r="F59" s="133">
        <f t="shared" si="54"/>
        <v>11</v>
      </c>
      <c r="G59" s="134">
        <f t="shared" si="54"/>
        <v>11</v>
      </c>
      <c r="H59" s="135">
        <f t="shared" si="54"/>
        <v>11</v>
      </c>
    </row>
    <row r="60" spans="1:8" ht="19.5" customHeight="1">
      <c r="A60" s="369"/>
      <c r="B60" s="142">
        <v>56</v>
      </c>
      <c r="C60" s="136">
        <f t="shared" ref="C60:H60" si="55">$B$60*C4</f>
        <v>22.400000000000002</v>
      </c>
      <c r="D60" s="137">
        <f t="shared" si="55"/>
        <v>28</v>
      </c>
      <c r="E60" s="138">
        <f t="shared" si="55"/>
        <v>28</v>
      </c>
      <c r="F60" s="136">
        <f t="shared" si="55"/>
        <v>11.200000000000001</v>
      </c>
      <c r="G60" s="137">
        <f t="shared" si="55"/>
        <v>11.200000000000001</v>
      </c>
      <c r="H60" s="138">
        <f t="shared" si="55"/>
        <v>11.200000000000001</v>
      </c>
    </row>
    <row r="61" spans="1:8" ht="19.5" customHeight="1">
      <c r="A61" s="369"/>
      <c r="B61" s="132">
        <v>57</v>
      </c>
      <c r="C61" s="133">
        <f t="shared" ref="C61:H61" si="56">$B$61*C4</f>
        <v>22.8</v>
      </c>
      <c r="D61" s="134">
        <f t="shared" si="56"/>
        <v>28.5</v>
      </c>
      <c r="E61" s="135">
        <f t="shared" si="56"/>
        <v>28.5</v>
      </c>
      <c r="F61" s="133">
        <f t="shared" si="56"/>
        <v>11.4</v>
      </c>
      <c r="G61" s="134">
        <f t="shared" si="56"/>
        <v>11.4</v>
      </c>
      <c r="H61" s="135">
        <f t="shared" si="56"/>
        <v>11.4</v>
      </c>
    </row>
    <row r="62" spans="1:8" ht="19.5" customHeight="1">
      <c r="A62" s="369"/>
      <c r="B62" s="142">
        <v>58</v>
      </c>
      <c r="C62" s="136">
        <f t="shared" ref="C62:H62" si="57">$B$62*C4</f>
        <v>23.200000000000003</v>
      </c>
      <c r="D62" s="137">
        <f t="shared" si="57"/>
        <v>29</v>
      </c>
      <c r="E62" s="138">
        <f t="shared" si="57"/>
        <v>29</v>
      </c>
      <c r="F62" s="136">
        <f t="shared" si="57"/>
        <v>11.600000000000001</v>
      </c>
      <c r="G62" s="137">
        <f t="shared" si="57"/>
        <v>11.600000000000001</v>
      </c>
      <c r="H62" s="138">
        <f t="shared" si="57"/>
        <v>11.600000000000001</v>
      </c>
    </row>
    <row r="63" spans="1:8" ht="19.5" customHeight="1">
      <c r="A63" s="369"/>
      <c r="B63" s="132">
        <v>59</v>
      </c>
      <c r="C63" s="133">
        <f t="shared" ref="C63:H63" si="58">$B$63*C4</f>
        <v>23.6</v>
      </c>
      <c r="D63" s="134">
        <f t="shared" si="58"/>
        <v>29.5</v>
      </c>
      <c r="E63" s="135">
        <f t="shared" si="58"/>
        <v>29.5</v>
      </c>
      <c r="F63" s="133">
        <f t="shared" si="58"/>
        <v>11.8</v>
      </c>
      <c r="G63" s="134">
        <f t="shared" si="58"/>
        <v>11.8</v>
      </c>
      <c r="H63" s="135">
        <f t="shared" si="58"/>
        <v>11.8</v>
      </c>
    </row>
    <row r="64" spans="1:8" ht="19.5" customHeight="1" thickBot="1">
      <c r="A64" s="370"/>
      <c r="B64" s="143">
        <v>60</v>
      </c>
      <c r="C64" s="139">
        <f t="shared" ref="C64:H64" si="59">$B$64*C4</f>
        <v>24</v>
      </c>
      <c r="D64" s="140">
        <f t="shared" si="59"/>
        <v>30</v>
      </c>
      <c r="E64" s="141">
        <f t="shared" si="59"/>
        <v>30</v>
      </c>
      <c r="F64" s="139">
        <f t="shared" si="59"/>
        <v>12</v>
      </c>
      <c r="G64" s="140">
        <f t="shared" si="59"/>
        <v>12</v>
      </c>
      <c r="H64" s="141">
        <f t="shared" si="59"/>
        <v>12</v>
      </c>
    </row>
  </sheetData>
  <mergeCells count="4">
    <mergeCell ref="C1:E1"/>
    <mergeCell ref="F1:H1"/>
    <mergeCell ref="C2:H2"/>
    <mergeCell ref="A5:A64"/>
  </mergeCells>
  <phoneticPr fontId="2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>
      <selection activeCell="L3" sqref="L3"/>
    </sheetView>
  </sheetViews>
  <sheetFormatPr defaultColWidth="14.09765625" defaultRowHeight="66" customHeight="1"/>
  <cols>
    <col min="1" max="11" width="14.09765625" style="5"/>
  </cols>
  <sheetData>
    <row r="1" spans="1:11" ht="66" customHeight="1">
      <c r="A1" s="3" t="s">
        <v>36</v>
      </c>
      <c r="B1" s="3" t="s">
        <v>36</v>
      </c>
      <c r="C1" s="3" t="s">
        <v>36</v>
      </c>
      <c r="D1" s="3" t="s">
        <v>36</v>
      </c>
      <c r="E1" s="3" t="s">
        <v>36</v>
      </c>
      <c r="F1" s="3" t="s">
        <v>36</v>
      </c>
      <c r="G1" s="3" t="s">
        <v>36</v>
      </c>
      <c r="H1" s="3" t="s">
        <v>36</v>
      </c>
      <c r="I1" s="3" t="s">
        <v>36</v>
      </c>
      <c r="J1" s="3" t="s">
        <v>36</v>
      </c>
      <c r="K1" s="3" t="s">
        <v>36</v>
      </c>
    </row>
    <row r="2" spans="1:11" ht="66" customHeight="1">
      <c r="A2" s="3" t="s">
        <v>36</v>
      </c>
      <c r="B2" s="3" t="s">
        <v>36</v>
      </c>
      <c r="C2" s="3" t="s">
        <v>36</v>
      </c>
      <c r="D2" s="3" t="s">
        <v>36</v>
      </c>
      <c r="E2" s="3" t="s">
        <v>36</v>
      </c>
      <c r="F2" s="3" t="s">
        <v>36</v>
      </c>
      <c r="G2" s="3" t="s">
        <v>36</v>
      </c>
      <c r="H2" s="3" t="s">
        <v>36</v>
      </c>
      <c r="I2" s="3" t="s">
        <v>36</v>
      </c>
      <c r="J2" s="3" t="s">
        <v>36</v>
      </c>
      <c r="K2" s="3" t="s">
        <v>36</v>
      </c>
    </row>
    <row r="3" spans="1:11" ht="66" customHeight="1">
      <c r="A3" s="3" t="s">
        <v>36</v>
      </c>
      <c r="B3" s="3" t="s">
        <v>36</v>
      </c>
      <c r="C3" s="3" t="s">
        <v>36</v>
      </c>
      <c r="D3" s="3" t="s">
        <v>36</v>
      </c>
      <c r="E3" s="3" t="s">
        <v>36</v>
      </c>
      <c r="F3" s="3" t="s">
        <v>36</v>
      </c>
      <c r="G3" s="3" t="s">
        <v>36</v>
      </c>
      <c r="H3" s="3" t="s">
        <v>36</v>
      </c>
      <c r="I3" s="3" t="s">
        <v>36</v>
      </c>
      <c r="J3" s="3" t="s">
        <v>36</v>
      </c>
      <c r="K3" s="3" t="s">
        <v>36</v>
      </c>
    </row>
    <row r="4" spans="1:11" ht="66" customHeight="1">
      <c r="A4" s="3" t="s">
        <v>36</v>
      </c>
      <c r="B4" s="3" t="s">
        <v>36</v>
      </c>
      <c r="C4" s="3" t="s">
        <v>36</v>
      </c>
      <c r="D4" s="3" t="s">
        <v>36</v>
      </c>
      <c r="E4" s="3" t="s">
        <v>36</v>
      </c>
      <c r="F4" s="3" t="s">
        <v>36</v>
      </c>
      <c r="G4" s="3" t="s">
        <v>36</v>
      </c>
      <c r="H4" s="3" t="s">
        <v>36</v>
      </c>
      <c r="I4" s="3" t="s">
        <v>36</v>
      </c>
      <c r="J4" s="3" t="s">
        <v>36</v>
      </c>
      <c r="K4" s="3" t="s">
        <v>36</v>
      </c>
    </row>
    <row r="5" spans="1:11" ht="66" customHeight="1">
      <c r="A5" s="3" t="s">
        <v>36</v>
      </c>
      <c r="B5" s="3" t="s">
        <v>36</v>
      </c>
      <c r="C5" s="3" t="s">
        <v>36</v>
      </c>
      <c r="D5" s="3" t="s">
        <v>36</v>
      </c>
      <c r="E5" s="3" t="s">
        <v>36</v>
      </c>
      <c r="F5" s="3" t="s">
        <v>36</v>
      </c>
      <c r="G5" s="3" t="s">
        <v>36</v>
      </c>
      <c r="H5" s="3" t="s">
        <v>36</v>
      </c>
      <c r="I5" s="3" t="s">
        <v>36</v>
      </c>
      <c r="J5" s="3" t="s">
        <v>36</v>
      </c>
      <c r="K5" s="3" t="s">
        <v>36</v>
      </c>
    </row>
    <row r="6" spans="1:11" ht="66" customHeight="1">
      <c r="A6" s="3" t="s">
        <v>36</v>
      </c>
      <c r="B6" s="3" t="s">
        <v>36</v>
      </c>
      <c r="C6" s="3" t="s">
        <v>36</v>
      </c>
      <c r="D6" s="3" t="s">
        <v>36</v>
      </c>
      <c r="E6" s="3" t="s">
        <v>36</v>
      </c>
      <c r="F6" s="3" t="s">
        <v>36</v>
      </c>
      <c r="G6" s="3" t="s">
        <v>36</v>
      </c>
      <c r="H6" s="3" t="s">
        <v>36</v>
      </c>
      <c r="I6" s="3" t="s">
        <v>36</v>
      </c>
      <c r="J6" s="3" t="s">
        <v>36</v>
      </c>
      <c r="K6" s="3" t="s">
        <v>36</v>
      </c>
    </row>
    <row r="7" spans="1:11" ht="66" customHeight="1">
      <c r="A7" s="4" t="s">
        <v>37</v>
      </c>
      <c r="B7" s="4" t="s">
        <v>37</v>
      </c>
      <c r="C7" s="4" t="s">
        <v>37</v>
      </c>
      <c r="D7" s="4" t="s">
        <v>37</v>
      </c>
      <c r="E7" s="4" t="s">
        <v>37</v>
      </c>
      <c r="F7" s="4" t="s">
        <v>37</v>
      </c>
      <c r="G7" s="4" t="s">
        <v>37</v>
      </c>
      <c r="H7" s="4" t="s">
        <v>37</v>
      </c>
      <c r="I7" s="4" t="s">
        <v>37</v>
      </c>
      <c r="J7" s="4" t="s">
        <v>37</v>
      </c>
      <c r="K7" s="4" t="s">
        <v>37</v>
      </c>
    </row>
    <row r="8" spans="1:11" ht="66" customHeight="1">
      <c r="A8" s="4" t="s">
        <v>37</v>
      </c>
      <c r="B8" s="4" t="s">
        <v>37</v>
      </c>
      <c r="C8" s="4" t="s">
        <v>37</v>
      </c>
      <c r="D8" s="4" t="s">
        <v>37</v>
      </c>
      <c r="E8" s="4" t="s">
        <v>37</v>
      </c>
      <c r="F8" s="4" t="s">
        <v>37</v>
      </c>
      <c r="G8" s="4" t="s">
        <v>37</v>
      </c>
      <c r="H8" s="4" t="s">
        <v>37</v>
      </c>
      <c r="I8" s="4" t="s">
        <v>37</v>
      </c>
      <c r="J8" s="4" t="s">
        <v>37</v>
      </c>
      <c r="K8" s="4" t="s">
        <v>37</v>
      </c>
    </row>
    <row r="9" spans="1:11" ht="66" customHeight="1">
      <c r="A9" s="4" t="s">
        <v>37</v>
      </c>
      <c r="B9" s="4" t="s">
        <v>37</v>
      </c>
      <c r="C9" s="4" t="s">
        <v>37</v>
      </c>
      <c r="D9" s="4" t="s">
        <v>37</v>
      </c>
      <c r="E9" s="4" t="s">
        <v>37</v>
      </c>
      <c r="F9" s="4" t="s">
        <v>37</v>
      </c>
      <c r="G9" s="4" t="s">
        <v>37</v>
      </c>
      <c r="H9" s="4" t="s">
        <v>37</v>
      </c>
      <c r="I9" s="4" t="s">
        <v>37</v>
      </c>
      <c r="J9" s="4" t="s">
        <v>37</v>
      </c>
      <c r="K9" s="4" t="s">
        <v>37</v>
      </c>
    </row>
    <row r="10" spans="1:11" ht="66" customHeight="1">
      <c r="A10" s="4" t="s">
        <v>37</v>
      </c>
      <c r="B10" s="4" t="s">
        <v>37</v>
      </c>
      <c r="C10" s="4" t="s">
        <v>37</v>
      </c>
      <c r="D10" s="4" t="s">
        <v>37</v>
      </c>
      <c r="E10" s="4" t="s">
        <v>37</v>
      </c>
      <c r="F10" s="4" t="s">
        <v>37</v>
      </c>
      <c r="G10" s="4" t="s">
        <v>37</v>
      </c>
      <c r="H10" s="4" t="s">
        <v>37</v>
      </c>
      <c r="I10" s="4" t="s">
        <v>37</v>
      </c>
      <c r="J10" s="4" t="s">
        <v>37</v>
      </c>
      <c r="K10" s="4" t="s">
        <v>37</v>
      </c>
    </row>
    <row r="11" spans="1:11" ht="66" customHeight="1">
      <c r="A11" s="4" t="s">
        <v>37</v>
      </c>
      <c r="B11" s="4" t="s">
        <v>37</v>
      </c>
      <c r="C11" s="4" t="s">
        <v>37</v>
      </c>
      <c r="D11" s="4" t="s">
        <v>37</v>
      </c>
      <c r="E11" s="4" t="s">
        <v>37</v>
      </c>
      <c r="F11" s="4" t="s">
        <v>37</v>
      </c>
      <c r="G11" s="4" t="s">
        <v>37</v>
      </c>
      <c r="H11" s="4" t="s">
        <v>37</v>
      </c>
      <c r="I11" s="4" t="s">
        <v>37</v>
      </c>
      <c r="J11" s="4" t="s">
        <v>37</v>
      </c>
      <c r="K11" s="4" t="s">
        <v>37</v>
      </c>
    </row>
    <row r="12" spans="1:11" ht="66" customHeight="1">
      <c r="A12" s="4" t="s">
        <v>37</v>
      </c>
      <c r="B12" s="4" t="s">
        <v>37</v>
      </c>
      <c r="C12" s="4" t="s">
        <v>37</v>
      </c>
      <c r="D12" s="4" t="s">
        <v>37</v>
      </c>
      <c r="E12" s="4" t="s">
        <v>37</v>
      </c>
      <c r="F12" s="4" t="s">
        <v>37</v>
      </c>
      <c r="G12" s="4" t="s">
        <v>37</v>
      </c>
      <c r="H12" s="4" t="s">
        <v>37</v>
      </c>
      <c r="I12" s="4" t="s">
        <v>37</v>
      </c>
      <c r="J12" s="4" t="s">
        <v>37</v>
      </c>
      <c r="K12" s="4" t="s">
        <v>37</v>
      </c>
    </row>
  </sheetData>
  <phoneticPr fontId="17" type="noConversion"/>
  <pageMargins left="0" right="0" top="0" bottom="0" header="0.31496062992125984" footer="0.31496062992125984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Allied Full</vt:lpstr>
      <vt:lpstr>French Full</vt:lpstr>
      <vt:lpstr>Withdrawal</vt:lpstr>
      <vt:lpstr>Campaign General List</vt:lpstr>
      <vt:lpstr>Force List</vt:lpstr>
      <vt:lpstr>Turn sheet</vt:lpstr>
      <vt:lpstr>SP % Calculator</vt:lpstr>
      <vt:lpstr>MaxMin Cav %</vt:lpstr>
      <vt:lpstr>Markers 1</vt:lpstr>
      <vt:lpstr>Markers 2</vt:lpstr>
      <vt:lpstr>Markers 3</vt:lpstr>
      <vt:lpstr>Fire Markers</vt:lpstr>
    </vt:vector>
  </TitlesOfParts>
  <Company>Pearson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taylda</dc:creator>
  <cp:lastModifiedBy>taylda</cp:lastModifiedBy>
  <cp:lastPrinted>2018-11-19T15:20:08Z</cp:lastPrinted>
  <dcterms:created xsi:type="dcterms:W3CDTF">2016-12-20T12:47:12Z</dcterms:created>
  <dcterms:modified xsi:type="dcterms:W3CDTF">2018-11-19T15:21:20Z</dcterms:modified>
</cp:coreProperties>
</file>